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FINAL PLANS FOR WEBSITE\VSU\"/>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'3-Academic-Financial'!$A$1:$L$58</definedName>
    <definedName name="_xlnm.Print_Area" localSheetId="5">'4-GF Request'!$A$1:$H$13</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62913"/>
</workbook>
</file>

<file path=xl/calcChain.xml><?xml version="1.0" encoding="utf-8"?>
<calcChain xmlns="http://schemas.openxmlformats.org/spreadsheetml/2006/main">
  <c r="E40" i="5" l="1"/>
  <c r="D40" i="5" s="1"/>
  <c r="F40" i="5"/>
  <c r="G40" i="5"/>
  <c r="H40" i="5"/>
  <c r="I40" i="5"/>
  <c r="E15" i="29" l="1"/>
  <c r="E9" i="29"/>
  <c r="C9" i="29"/>
  <c r="C15" i="29"/>
  <c r="A2" i="29" l="1"/>
  <c r="A2" i="28" l="1"/>
  <c r="G56" i="28"/>
  <c r="F56" i="28"/>
  <c r="E56" i="28"/>
  <c r="C56" i="28"/>
  <c r="D56" i="28" s="1"/>
  <c r="G55" i="28"/>
  <c r="F55" i="28"/>
  <c r="E55" i="28"/>
  <c r="C55" i="28"/>
  <c r="D55" i="28" s="1"/>
  <c r="G54" i="28"/>
  <c r="F54" i="28"/>
  <c r="E54" i="28"/>
  <c r="C54" i="28"/>
  <c r="D54" i="28" s="1"/>
  <c r="G53" i="28"/>
  <c r="F53" i="28"/>
  <c r="E53" i="28"/>
  <c r="C53" i="28"/>
  <c r="D53" i="28" s="1"/>
  <c r="G52" i="28"/>
  <c r="F52" i="28"/>
  <c r="E52" i="28"/>
  <c r="C52" i="28"/>
  <c r="D52" i="28" s="1"/>
  <c r="G51" i="28"/>
  <c r="F51" i="28"/>
  <c r="E51" i="28"/>
  <c r="C51" i="28"/>
  <c r="G43" i="28"/>
  <c r="F43" i="28"/>
  <c r="E43" i="28"/>
  <c r="C43" i="28"/>
  <c r="D43" i="28" s="1"/>
  <c r="G42" i="28"/>
  <c r="F42" i="28"/>
  <c r="E42" i="28"/>
  <c r="C42" i="28"/>
  <c r="D42" i="28" s="1"/>
  <c r="G41" i="28"/>
  <c r="F41" i="28"/>
  <c r="E41" i="28"/>
  <c r="C41" i="28"/>
  <c r="D41" i="28" s="1"/>
  <c r="G40" i="28"/>
  <c r="F40" i="28"/>
  <c r="E40" i="28"/>
  <c r="C40" i="28"/>
  <c r="D40" i="28" s="1"/>
  <c r="G39" i="28"/>
  <c r="F39" i="28"/>
  <c r="E39" i="28"/>
  <c r="C39" i="28"/>
  <c r="D39" i="28" s="1"/>
  <c r="G38" i="28"/>
  <c r="F38" i="28"/>
  <c r="F44" i="28" s="1"/>
  <c r="E38" i="28"/>
  <c r="C38" i="28"/>
  <c r="D38" i="28" s="1"/>
  <c r="G30" i="28"/>
  <c r="F30" i="28"/>
  <c r="E30" i="28"/>
  <c r="C30" i="28"/>
  <c r="D30" i="28" s="1"/>
  <c r="G29" i="28"/>
  <c r="F29" i="28"/>
  <c r="E29" i="28"/>
  <c r="C29" i="28"/>
  <c r="D29" i="28" s="1"/>
  <c r="G28" i="28"/>
  <c r="F28" i="28"/>
  <c r="E28" i="28"/>
  <c r="C28" i="28"/>
  <c r="D28" i="28" s="1"/>
  <c r="G27" i="28"/>
  <c r="F27" i="28"/>
  <c r="E27" i="28"/>
  <c r="C27" i="28"/>
  <c r="D27" i="28" s="1"/>
  <c r="G26" i="28"/>
  <c r="F26" i="28"/>
  <c r="E26" i="28"/>
  <c r="C26" i="28"/>
  <c r="D26" i="28" s="1"/>
  <c r="G25" i="28"/>
  <c r="F25" i="28"/>
  <c r="E25" i="28"/>
  <c r="C25" i="28"/>
  <c r="G17" i="28"/>
  <c r="F17" i="28"/>
  <c r="E17" i="28"/>
  <c r="C17" i="28"/>
  <c r="D17" i="28" s="1"/>
  <c r="G16" i="28"/>
  <c r="F16" i="28"/>
  <c r="D16" i="28"/>
  <c r="G15" i="28"/>
  <c r="F15" i="28"/>
  <c r="E15" i="28"/>
  <c r="C15" i="28"/>
  <c r="D15" i="28" s="1"/>
  <c r="G14" i="28"/>
  <c r="F14" i="28"/>
  <c r="D14" i="28"/>
  <c r="G13" i="28"/>
  <c r="F13" i="28"/>
  <c r="E13" i="28"/>
  <c r="C13" i="28"/>
  <c r="I12" i="28"/>
  <c r="J12" i="28" s="1"/>
  <c r="G12" i="28"/>
  <c r="F12" i="28"/>
  <c r="D12" i="28"/>
  <c r="G57" i="28" l="1"/>
  <c r="F18" i="28"/>
  <c r="C18" i="28"/>
  <c r="D18" i="28" s="1"/>
  <c r="G31" i="28"/>
  <c r="C57" i="28"/>
  <c r="D57" i="28" s="1"/>
  <c r="D13" i="28"/>
  <c r="C31" i="28"/>
  <c r="D31" i="28" s="1"/>
  <c r="I38" i="28"/>
  <c r="J38" i="28" s="1"/>
  <c r="D51" i="28"/>
  <c r="I51" i="28"/>
  <c r="J51" i="28" s="1"/>
  <c r="E18" i="28"/>
  <c r="D25" i="28"/>
  <c r="I25" i="28"/>
  <c r="J25" i="28" s="1"/>
  <c r="C44" i="28"/>
  <c r="D44" i="28" s="1"/>
  <c r="G44" i="28"/>
  <c r="F57" i="28"/>
  <c r="G18" i="28"/>
  <c r="E31" i="28"/>
  <c r="E44" i="28"/>
  <c r="E57" i="28"/>
  <c r="F31" i="28"/>
  <c r="E32" i="5"/>
  <c r="F13" i="21" l="1"/>
  <c r="H43" i="5"/>
  <c r="I43" i="5"/>
  <c r="E43" i="5"/>
  <c r="F43" i="5"/>
  <c r="I46" i="5"/>
  <c r="H46" i="5"/>
  <c r="G46" i="5" s="1"/>
  <c r="F46" i="5"/>
  <c r="E46" i="5"/>
  <c r="E30" i="2"/>
  <c r="D30" i="2"/>
  <c r="C30" i="2"/>
  <c r="B30" i="2"/>
  <c r="E28" i="2"/>
  <c r="E27" i="2"/>
  <c r="D28" i="2"/>
  <c r="D27" i="2"/>
  <c r="C28" i="2"/>
  <c r="C27" i="2"/>
  <c r="B28" i="2"/>
  <c r="B27" i="2"/>
  <c r="I39" i="5"/>
  <c r="G39" i="5" s="1"/>
  <c r="I37" i="5"/>
  <c r="G37" i="5" s="1"/>
  <c r="I35" i="5"/>
  <c r="G35" i="5" s="1"/>
  <c r="F39" i="5"/>
  <c r="D39" i="5" s="1"/>
  <c r="F37" i="5"/>
  <c r="D37" i="5" s="1"/>
  <c r="F35" i="5"/>
  <c r="D35" i="5" s="1"/>
  <c r="F33" i="5"/>
  <c r="D33" i="5" s="1"/>
  <c r="I33" i="5"/>
  <c r="G33" i="5" s="1"/>
  <c r="A2" i="21"/>
  <c r="G13" i="21"/>
  <c r="H47" i="5"/>
  <c r="H45" i="5"/>
  <c r="I45" i="5"/>
  <c r="H44" i="5"/>
  <c r="I44" i="5"/>
  <c r="H42" i="5"/>
  <c r="H41" i="5"/>
  <c r="H38" i="5"/>
  <c r="H36" i="5"/>
  <c r="H34" i="5"/>
  <c r="H32" i="5"/>
  <c r="I32" i="5"/>
  <c r="E47" i="5"/>
  <c r="E45" i="5"/>
  <c r="E44" i="5"/>
  <c r="E42" i="5"/>
  <c r="E41" i="5"/>
  <c r="E38" i="5"/>
  <c r="E36" i="5"/>
  <c r="E34" i="5"/>
  <c r="H23" i="5"/>
  <c r="H22" i="5"/>
  <c r="E23" i="5"/>
  <c r="E22" i="5"/>
  <c r="F11" i="5"/>
  <c r="I11" i="5"/>
  <c r="I47" i="5"/>
  <c r="I42" i="5"/>
  <c r="I41" i="5"/>
  <c r="I38" i="5"/>
  <c r="I36" i="5"/>
  <c r="I34" i="5"/>
  <c r="I23" i="5"/>
  <c r="I22" i="5"/>
  <c r="I21" i="5"/>
  <c r="I20" i="5"/>
  <c r="I19" i="5"/>
  <c r="G19" i="5" s="1"/>
  <c r="I18" i="5"/>
  <c r="I17" i="5"/>
  <c r="I16" i="5"/>
  <c r="I15" i="5"/>
  <c r="I14" i="5"/>
  <c r="I13" i="5"/>
  <c r="I12" i="5"/>
  <c r="F44" i="5"/>
  <c r="A2" i="5"/>
  <c r="F36" i="5"/>
  <c r="F34" i="5"/>
  <c r="F32" i="5"/>
  <c r="D32" i="5" s="1"/>
  <c r="E7" i="2"/>
  <c r="E8" i="2"/>
  <c r="B52" i="28" s="1"/>
  <c r="H52" i="28" s="1"/>
  <c r="E9" i="2"/>
  <c r="B53" i="28" s="1"/>
  <c r="H53" i="28" s="1"/>
  <c r="E10" i="2"/>
  <c r="B54" i="28" s="1"/>
  <c r="H54" i="28" s="1"/>
  <c r="E11" i="2"/>
  <c r="E12" i="2"/>
  <c r="E13" i="2"/>
  <c r="E14" i="2"/>
  <c r="E15" i="2"/>
  <c r="E16" i="2"/>
  <c r="E17" i="2"/>
  <c r="E18" i="2"/>
  <c r="E19" i="2"/>
  <c r="E20" i="2"/>
  <c r="E21" i="2"/>
  <c r="D7" i="2"/>
  <c r="D8" i="2"/>
  <c r="B39" i="28" s="1"/>
  <c r="H39" i="28" s="1"/>
  <c r="D9" i="2"/>
  <c r="B40" i="28" s="1"/>
  <c r="H40" i="28" s="1"/>
  <c r="D10" i="2"/>
  <c r="B41" i="28" s="1"/>
  <c r="H41" i="28" s="1"/>
  <c r="D11" i="2"/>
  <c r="D13" i="2"/>
  <c r="D15" i="2"/>
  <c r="D17" i="2"/>
  <c r="D19" i="2"/>
  <c r="D12" i="2"/>
  <c r="D14" i="2"/>
  <c r="D16" i="2"/>
  <c r="D18" i="2"/>
  <c r="D20" i="2"/>
  <c r="D21" i="2"/>
  <c r="C7" i="2"/>
  <c r="C8" i="2"/>
  <c r="B26" i="28" s="1"/>
  <c r="H26" i="28" s="1"/>
  <c r="C9" i="2"/>
  <c r="B27" i="28" s="1"/>
  <c r="H27" i="28" s="1"/>
  <c r="C10" i="2"/>
  <c r="B28" i="28" s="1"/>
  <c r="H28" i="28" s="1"/>
  <c r="C11" i="2"/>
  <c r="C12" i="2"/>
  <c r="C13" i="2"/>
  <c r="C14" i="2"/>
  <c r="C16" i="2"/>
  <c r="C18" i="2"/>
  <c r="C20" i="2"/>
  <c r="C15" i="2"/>
  <c r="C17" i="2"/>
  <c r="C19" i="2"/>
  <c r="C21" i="2"/>
  <c r="B7" i="2"/>
  <c r="B12" i="28" s="1"/>
  <c r="B8" i="2"/>
  <c r="B13" i="28" s="1"/>
  <c r="H13" i="28" s="1"/>
  <c r="B9" i="2"/>
  <c r="B14" i="28" s="1"/>
  <c r="H14" i="28" s="1"/>
  <c r="B10" i="2"/>
  <c r="B15" i="28" s="1"/>
  <c r="H15" i="28" s="1"/>
  <c r="B11" i="2"/>
  <c r="B12" i="2"/>
  <c r="B13" i="2"/>
  <c r="B14" i="2"/>
  <c r="B15" i="2"/>
  <c r="B16" i="2"/>
  <c r="B17" i="2"/>
  <c r="B18" i="2"/>
  <c r="B19" i="2"/>
  <c r="B20" i="2"/>
  <c r="B21" i="2"/>
  <c r="F42" i="5"/>
  <c r="F41" i="5"/>
  <c r="F47" i="5"/>
  <c r="F45" i="5"/>
  <c r="F38" i="5"/>
  <c r="F23" i="5"/>
  <c r="F19" i="5"/>
  <c r="D19" i="5" s="1"/>
  <c r="F18" i="5"/>
  <c r="F12" i="5"/>
  <c r="F13" i="5"/>
  <c r="F14" i="5"/>
  <c r="F16" i="5"/>
  <c r="F17" i="5"/>
  <c r="F20" i="5"/>
  <c r="F21" i="5"/>
  <c r="F22" i="5"/>
  <c r="F15" i="5"/>
  <c r="D108" i="9"/>
  <c r="G108" i="9"/>
  <c r="H108" i="9"/>
  <c r="D87" i="9"/>
  <c r="G87" i="9"/>
  <c r="H87" i="9"/>
  <c r="G66" i="9"/>
  <c r="H66" i="9" s="1"/>
  <c r="D66" i="9"/>
  <c r="D45" i="9"/>
  <c r="H45" i="9" s="1"/>
  <c r="G45" i="9"/>
  <c r="D24" i="9"/>
  <c r="G24" i="9"/>
  <c r="H24" i="9"/>
  <c r="D37" i="9"/>
  <c r="G37" i="9"/>
  <c r="H37" i="9"/>
  <c r="F47" i="9"/>
  <c r="E47" i="9"/>
  <c r="C47" i="9"/>
  <c r="B47" i="9"/>
  <c r="D46" i="9"/>
  <c r="H46" i="9" s="1"/>
  <c r="G46" i="9"/>
  <c r="G44" i="9"/>
  <c r="D44" i="9"/>
  <c r="H44" i="9" s="1"/>
  <c r="G43" i="9"/>
  <c r="D43" i="9"/>
  <c r="H43" i="9"/>
  <c r="G42" i="9"/>
  <c r="D42" i="9"/>
  <c r="G41" i="9"/>
  <c r="D41" i="9"/>
  <c r="H41" i="9" s="1"/>
  <c r="G40" i="9"/>
  <c r="D40" i="9"/>
  <c r="G39" i="9"/>
  <c r="D39" i="9"/>
  <c r="H39" i="9" s="1"/>
  <c r="G38" i="9"/>
  <c r="D38" i="9"/>
  <c r="G36" i="9"/>
  <c r="G47" i="9" s="1"/>
  <c r="D36" i="9"/>
  <c r="G34" i="9"/>
  <c r="D34" i="9"/>
  <c r="H34" i="9"/>
  <c r="G33" i="9"/>
  <c r="D33" i="9"/>
  <c r="G32" i="9"/>
  <c r="D32" i="9"/>
  <c r="H32" i="9" s="1"/>
  <c r="G31" i="9"/>
  <c r="H31" i="9" s="1"/>
  <c r="D31" i="9"/>
  <c r="F110" i="9"/>
  <c r="E110" i="9"/>
  <c r="C110" i="9"/>
  <c r="B110" i="9"/>
  <c r="G109" i="9"/>
  <c r="H109" i="9" s="1"/>
  <c r="D109" i="9"/>
  <c r="G107" i="9"/>
  <c r="D107" i="9"/>
  <c r="H107" i="9"/>
  <c r="G106" i="9"/>
  <c r="H106" i="9" s="1"/>
  <c r="D106" i="9"/>
  <c r="G105" i="9"/>
  <c r="D105" i="9"/>
  <c r="H105" i="9" s="1"/>
  <c r="G104" i="9"/>
  <c r="D104" i="9"/>
  <c r="H104" i="9" s="1"/>
  <c r="G103" i="9"/>
  <c r="D103" i="9"/>
  <c r="G102" i="9"/>
  <c r="D102" i="9"/>
  <c r="H102" i="9" s="1"/>
  <c r="G101" i="9"/>
  <c r="D101" i="9"/>
  <c r="G100" i="9"/>
  <c r="D100" i="9"/>
  <c r="H100" i="9" s="1"/>
  <c r="G99" i="9"/>
  <c r="H99" i="9" s="1"/>
  <c r="D99" i="9"/>
  <c r="G98" i="9"/>
  <c r="H98" i="9" s="1"/>
  <c r="D98" i="9"/>
  <c r="G97" i="9"/>
  <c r="D97" i="9"/>
  <c r="G96" i="9"/>
  <c r="H96" i="9" s="1"/>
  <c r="D96" i="9"/>
  <c r="G95" i="9"/>
  <c r="D95" i="9"/>
  <c r="G94" i="9"/>
  <c r="H94" i="9" s="1"/>
  <c r="D94" i="9"/>
  <c r="F89" i="9"/>
  <c r="E89" i="9"/>
  <c r="C89" i="9"/>
  <c r="B89" i="9"/>
  <c r="G88" i="9"/>
  <c r="D88" i="9"/>
  <c r="H88" i="9"/>
  <c r="G86" i="9"/>
  <c r="D86" i="9"/>
  <c r="G85" i="9"/>
  <c r="D85" i="9"/>
  <c r="H85" i="9" s="1"/>
  <c r="G84" i="9"/>
  <c r="D84" i="9"/>
  <c r="G83" i="9"/>
  <c r="D83" i="9"/>
  <c r="H83" i="9" s="1"/>
  <c r="G82" i="9"/>
  <c r="D82" i="9"/>
  <c r="H82" i="9" s="1"/>
  <c r="G81" i="9"/>
  <c r="D81" i="9"/>
  <c r="H81" i="9"/>
  <c r="G80" i="9"/>
  <c r="D80" i="9"/>
  <c r="G79" i="9"/>
  <c r="D79" i="9"/>
  <c r="H79" i="9" s="1"/>
  <c r="G78" i="9"/>
  <c r="D78" i="9"/>
  <c r="G77" i="9"/>
  <c r="D77" i="9"/>
  <c r="H77" i="9" s="1"/>
  <c r="G76" i="9"/>
  <c r="D76" i="9"/>
  <c r="H76" i="9" s="1"/>
  <c r="G75" i="9"/>
  <c r="D75" i="9"/>
  <c r="H75" i="9"/>
  <c r="G74" i="9"/>
  <c r="D74" i="9"/>
  <c r="G73" i="9"/>
  <c r="D73" i="9"/>
  <c r="D89" i="9" s="1"/>
  <c r="G56" i="9"/>
  <c r="D56" i="9"/>
  <c r="H56" i="9" s="1"/>
  <c r="F68" i="9"/>
  <c r="E68" i="9"/>
  <c r="C68" i="9"/>
  <c r="B68" i="9"/>
  <c r="G67" i="9"/>
  <c r="H67" i="9" s="1"/>
  <c r="D67" i="9"/>
  <c r="G65" i="9"/>
  <c r="D65" i="9"/>
  <c r="G64" i="9"/>
  <c r="G68" i="9" s="1"/>
  <c r="D64" i="9"/>
  <c r="H64" i="9" s="1"/>
  <c r="G63" i="9"/>
  <c r="D63" i="9"/>
  <c r="H63" i="9" s="1"/>
  <c r="G62" i="9"/>
  <c r="D62" i="9"/>
  <c r="G61" i="9"/>
  <c r="D61" i="9"/>
  <c r="G60" i="9"/>
  <c r="D60" i="9"/>
  <c r="G59" i="9"/>
  <c r="D59" i="9"/>
  <c r="H59" i="9" s="1"/>
  <c r="G58" i="9"/>
  <c r="D58" i="9"/>
  <c r="G57" i="9"/>
  <c r="D57" i="9"/>
  <c r="G55" i="9"/>
  <c r="D55" i="9"/>
  <c r="G54" i="9"/>
  <c r="D54" i="9"/>
  <c r="H54" i="9" s="1"/>
  <c r="G53" i="9"/>
  <c r="D53" i="9"/>
  <c r="G52" i="9"/>
  <c r="D52" i="9"/>
  <c r="D68" i="9" s="1"/>
  <c r="F26" i="9"/>
  <c r="E26" i="9"/>
  <c r="C26" i="9"/>
  <c r="B26" i="9"/>
  <c r="H97" i="9"/>
  <c r="H38" i="9"/>
  <c r="H33" i="9"/>
  <c r="H40" i="9"/>
  <c r="H42" i="9"/>
  <c r="H103" i="9"/>
  <c r="H53" i="9"/>
  <c r="H58" i="9"/>
  <c r="H62" i="9"/>
  <c r="H78" i="9"/>
  <c r="H73" i="9"/>
  <c r="H86" i="9"/>
  <c r="H101" i="9"/>
  <c r="H61" i="9"/>
  <c r="H65" i="9"/>
  <c r="H55" i="9"/>
  <c r="G89" i="9"/>
  <c r="H80" i="9"/>
  <c r="H57" i="9"/>
  <c r="H60" i="9"/>
  <c r="H74" i="9"/>
  <c r="H84" i="9"/>
  <c r="H95" i="9"/>
  <c r="G10" i="9"/>
  <c r="D10" i="9"/>
  <c r="H10" i="9"/>
  <c r="G25" i="9"/>
  <c r="D25" i="9"/>
  <c r="G23" i="9"/>
  <c r="D23" i="9"/>
  <c r="H23" i="9" s="1"/>
  <c r="G22" i="9"/>
  <c r="D22" i="9"/>
  <c r="G21" i="9"/>
  <c r="D21" i="9"/>
  <c r="H21" i="9" s="1"/>
  <c r="G20" i="9"/>
  <c r="D20" i="9"/>
  <c r="G19" i="9"/>
  <c r="H19" i="9" s="1"/>
  <c r="D19" i="9"/>
  <c r="G18" i="9"/>
  <c r="D18" i="9"/>
  <c r="G17" i="9"/>
  <c r="D17" i="9"/>
  <c r="H17" i="9" s="1"/>
  <c r="G15" i="9"/>
  <c r="D15" i="9"/>
  <c r="H15" i="9" s="1"/>
  <c r="G13" i="9"/>
  <c r="D13" i="9"/>
  <c r="G12" i="9"/>
  <c r="D12" i="9"/>
  <c r="D26" i="9" s="1"/>
  <c r="G11" i="9"/>
  <c r="H11" i="9" s="1"/>
  <c r="D11" i="9"/>
  <c r="G26" i="9"/>
  <c r="H20" i="9"/>
  <c r="H25" i="9"/>
  <c r="H13" i="9"/>
  <c r="H12" i="9"/>
  <c r="H18" i="9"/>
  <c r="H22" i="9"/>
  <c r="A1" i="9"/>
  <c r="A2" i="9"/>
  <c r="A2" i="2"/>
  <c r="H110" i="9" l="1"/>
  <c r="H89" i="9"/>
  <c r="H26" i="9"/>
  <c r="D47" i="9"/>
  <c r="H36" i="9"/>
  <c r="H47" i="9" s="1"/>
  <c r="H52" i="9"/>
  <c r="H68" i="9" s="1"/>
  <c r="G110" i="9"/>
  <c r="D110" i="9"/>
  <c r="D46" i="5"/>
  <c r="E13" i="21"/>
  <c r="D13" i="21"/>
  <c r="G36" i="5"/>
  <c r="G38" i="5"/>
  <c r="B51" i="28"/>
  <c r="E22" i="2"/>
  <c r="C29" i="2"/>
  <c r="B38" i="28"/>
  <c r="D22" i="2"/>
  <c r="B25" i="28"/>
  <c r="H25" i="28" s="1"/>
  <c r="C22" i="2"/>
  <c r="G20" i="5"/>
  <c r="G42" i="5"/>
  <c r="G23" i="5"/>
  <c r="D45" i="5"/>
  <c r="E29" i="2"/>
  <c r="B29" i="28"/>
  <c r="H29" i="28" s="1"/>
  <c r="B17" i="28"/>
  <c r="H17" i="28" s="1"/>
  <c r="B56" i="28"/>
  <c r="H56" i="28" s="1"/>
  <c r="D29" i="2"/>
  <c r="D21" i="5"/>
  <c r="H12" i="28"/>
  <c r="B30" i="28"/>
  <c r="H30" i="28" s="1"/>
  <c r="B42" i="28"/>
  <c r="H42" i="28" s="1"/>
  <c r="H38" i="28"/>
  <c r="B16" i="28"/>
  <c r="H16" i="28" s="1"/>
  <c r="B43" i="28"/>
  <c r="H43" i="28" s="1"/>
  <c r="B55" i="28"/>
  <c r="H55" i="28" s="1"/>
  <c r="H51" i="28"/>
  <c r="B29" i="2"/>
  <c r="B22" i="2"/>
  <c r="D36" i="5"/>
  <c r="G22" i="5"/>
  <c r="D44" i="5"/>
  <c r="G44" i="5"/>
  <c r="D23" i="5"/>
  <c r="E25" i="5"/>
  <c r="E31" i="5" s="1"/>
  <c r="E48" i="5" s="1"/>
  <c r="D20" i="5"/>
  <c r="H25" i="5"/>
  <c r="H31" i="5" s="1"/>
  <c r="H48" i="5" s="1"/>
  <c r="G34" i="5"/>
  <c r="G41" i="5"/>
  <c r="G45" i="5"/>
  <c r="D43" i="5"/>
  <c r="D38" i="5"/>
  <c r="D34" i="5"/>
  <c r="D41" i="5"/>
  <c r="D47" i="5"/>
  <c r="I25" i="5"/>
  <c r="I31" i="5" s="1"/>
  <c r="I48" i="5" s="1"/>
  <c r="F25" i="5"/>
  <c r="F31" i="5" s="1"/>
  <c r="F48" i="5" s="1"/>
  <c r="D22" i="5"/>
  <c r="D42" i="5"/>
  <c r="G32" i="5"/>
  <c r="G47" i="5"/>
  <c r="G43" i="5"/>
  <c r="H57" i="5" l="1"/>
  <c r="I57" i="5"/>
  <c r="B18" i="28"/>
  <c r="B31" i="28"/>
  <c r="G25" i="5"/>
  <c r="G31" i="5" s="1"/>
  <c r="G48" i="5" s="1"/>
  <c r="B44" i="28"/>
  <c r="H44" i="28"/>
  <c r="H18" i="28"/>
  <c r="H57" i="28"/>
  <c r="H31" i="28"/>
  <c r="B57" i="28"/>
  <c r="D25" i="5"/>
  <c r="D31" i="5" s="1"/>
  <c r="D48" i="5" s="1"/>
</calcChain>
</file>

<file path=xl/sharedStrings.xml><?xml version="1.0" encoding="utf-8"?>
<sst xmlns="http://schemas.openxmlformats.org/spreadsheetml/2006/main" count="513" uniqueCount="279">
  <si>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</si>
  <si>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</si>
  <si>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</si>
  <si>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</si>
  <si>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</si>
  <si>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</si>
  <si>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</si>
  <si>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</si>
  <si>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</si>
  <si>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</si>
  <si>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</si>
  <si>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</si>
  <si>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</si>
  <si>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</si>
  <si>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</si>
  <si>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</si>
  <si>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</si>
  <si>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</si>
  <si>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</si>
  <si>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</si>
  <si>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</si>
  <si>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</si>
  <si>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</si>
  <si>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</si>
  <si>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</si>
  <si>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</si>
  <si>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</si>
  <si>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</si>
  <si>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</si>
  <si>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</si>
  <si>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</si>
  <si>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</si>
  <si>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</si>
  <si>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</si>
  <si>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</si>
  <si>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</si>
  <si>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</si>
  <si>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</si>
  <si>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</si>
  <si>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</si>
  <si>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</si>
  <si>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</si>
  <si>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</si>
  <si>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</si>
  <si>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</si>
  <si>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</si>
  <si>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</si>
  <si>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</si>
  <si>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</si>
  <si>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</si>
  <si>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</si>
  <si>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</si>
  <si>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</si>
  <si>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</si>
  <si>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</si>
  <si>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</si>
  <si>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</si>
  <si>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</si>
  <si>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</si>
  <si>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</si>
  <si>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</si>
  <si>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</si>
  <si>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</si>
  <si>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</si>
  <si>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</si>
  <si>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</si>
  <si>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</si>
  <si>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</si>
  <si>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</si>
  <si>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</si>
  <si>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</si>
  <si>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</si>
  <si>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</si>
  <si>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</si>
  <si>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</si>
  <si>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</si>
  <si>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</si>
  <si>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</si>
  <si>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</si>
  <si>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</si>
  <si>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</si>
  <si>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</si>
  <si>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</si>
  <si>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</si>
  <si>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</si>
  <si>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</si>
  <si>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</si>
  <si>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</si>
  <si>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</si>
  <si>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</si>
  <si>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</si>
  <si>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</si>
  <si>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</si>
  <si>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</si>
  <si>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</si>
  <si>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</si>
  <si>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</si>
  <si>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</si>
  <si>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</si>
  <si>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</si>
  <si>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</si>
  <si>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</si>
  <si>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</si>
  <si>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</si>
  <si>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</si>
  <si>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</si>
  <si>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</si>
  <si>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</si>
  <si>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</si>
  <si>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</si>
  <si>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</si>
  <si>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</si>
  <si>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</si>
  <si>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</si>
  <si>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</si>
  <si>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</si>
  <si>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</si>
  <si>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</si>
  <si>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</si>
  <si>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</si>
  <si>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</si>
  <si>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</si>
  <si>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</si>
  <si>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</si>
  <si>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</si>
  <si>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</si>
  <si>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</si>
  <si>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</si>
  <si>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</si>
  <si>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</si>
  <si>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</si>
  <si>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</si>
  <si>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</si>
  <si>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</si>
  <si>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</si>
  <si>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</si>
  <si>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</si>
  <si>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</si>
  <si>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</si>
  <si>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</si>
  <si>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</si>
  <si>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</si>
  <si>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</si>
  <si>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</si>
  <si>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</si>
  <si>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</si>
  <si>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</si>
  <si>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</si>
  <si>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</si>
  <si>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</si>
  <si>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</si>
  <si>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</si>
  <si>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</si>
  <si>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</si>
  <si>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</si>
  <si>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</si>
  <si>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</si>
  <si>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</si>
  <si>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</si>
  <si>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</si>
  <si>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</si>
  <si>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</si>
  <si>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</si>
  <si>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</si>
  <si>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</si>
  <si>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</si>
  <si>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</si>
  <si>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</si>
  <si>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</si>
  <si>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</si>
  <si>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</si>
  <si>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</si>
  <si>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</si>
  <si>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</si>
  <si>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</si>
  <si>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</si>
  <si>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</si>
  <si>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</si>
  <si>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</si>
  <si>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</si>
  <si>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</si>
  <si>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</si>
  <si>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</si>
  <si>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</si>
  <si>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</si>
  <si>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</si>
  <si>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</si>
  <si>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</si>
  <si>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</si>
  <si>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</si>
  <si>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</si>
  <si>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</si>
  <si>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</si>
  <si>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</si>
  <si>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</si>
  <si>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</si>
  <si>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</si>
  <si>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</si>
  <si>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</si>
  <si>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</si>
  <si>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</si>
  <si>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</si>
  <si>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</si>
  <si>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</si>
  <si>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</si>
  <si>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</si>
  <si>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</si>
  <si>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</si>
  <si>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</si>
  <si>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</si>
  <si>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</si>
  <si>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</si>
  <si>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</si>
  <si>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</si>
  <si>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</si>
  <si>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</si>
  <si>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</si>
  <si>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</si>
  <si>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</si>
  <si>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</si>
  <si>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</si>
  <si>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</si>
  <si>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</si>
  <si>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</si>
  <si>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</si>
  <si>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</si>
  <si>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</si>
  <si>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</si>
  <si>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</si>
  <si>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</si>
  <si>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</si>
  <si>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</si>
  <si>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</si>
  <si>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</si>
  <si>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</si>
  <si>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</si>
  <si>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</si>
  <si>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</si>
  <si>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</si>
  <si>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</si>
  <si>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</si>
  <si>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</si>
  <si>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</si>
  <si>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</si>
  <si>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</si>
  <si>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</si>
  <si>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</si>
  <si>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</si>
  <si>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</si>
  <si>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</si>
  <si>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</si>
  <si>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</si>
  <si>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</si>
  <si>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</si>
  <si>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</si>
  <si>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</si>
  <si>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</si>
  <si>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</si>
  <si>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</si>
  <si>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</si>
  <si>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</si>
  <si>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</si>
  <si>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</si>
  <si>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Virginia State University</t>
  </si>
  <si>
    <t>234</t>
  </si>
  <si>
    <t>kdavenport@vsu.edu; apetway@vsu.edu</t>
  </si>
  <si>
    <t>(804) 524-5995; (804) 524-5197</t>
  </si>
  <si>
    <t>Urban Agriculture Certificate Program</t>
  </si>
  <si>
    <t>Harding Street Indoor Urban Agriculture Outreach and Engagement Center</t>
  </si>
  <si>
    <t>Hops Research to support Virginia Agribusiness Development</t>
  </si>
  <si>
    <t>Industrial Hemp Research to support Virginia Agribusiness Development</t>
  </si>
  <si>
    <t>STEM Education through AgDiscover and 4-H STEAM Programs</t>
  </si>
  <si>
    <t>Community, Food Access, Health &amp; Nutrition Program</t>
  </si>
  <si>
    <t>Aquaculture, Aquaponics and Aquatic Research and Outreach</t>
  </si>
  <si>
    <t>Kevin Davenport, Adrian Petway</t>
  </si>
  <si>
    <t>Specialty Crop Research</t>
  </si>
  <si>
    <t>Small Farm Outreach to Small and Limited Resource Farmers</t>
  </si>
  <si>
    <t>Providing Experiential Learning Opportunities to Virginia State University Students</t>
  </si>
  <si>
    <t>Small Ruminant Research and Outreach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</si>
</sst>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
    <numFmt numFmtId="165" formatCode="0.0%"/>
  </numFmts>
  <fonts count="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b/>
      <sz val="11"/>
      <color theme="1"/>
      <name val="Arial"/>
      <family val="2"/>
    </font>
    <font>
      <sz val="12"/>
      <name val="Times New Roman"/>
      <family val="1"/>
    </font>
    <font>
      <b/>
      <sz val="12"/>
      <name val="Times New Roman"/>
      <family val="1"/>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8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9"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426">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0" borderId="31" xfId="0" applyNumberFormat="1" applyFont="1" applyBorder="1" applyAlignment="1">
      <alignment horizontal="right" vertical="center" wrapText="1"/>
    </xf>
    <xf numFmtId="164" fontId="17" fillId="0" borderId="52" xfId="0" applyNumberFormat="1" applyFont="1" applyBorder="1" applyAlignment="1">
      <alignment horizontal="right" vertical="center" wrapText="1"/>
    </xf>
    <xf numFmtId="0" fontId="34" fillId="0" borderId="49" xfId="0" applyFont="1" applyBorder="1" applyAlignment="1">
      <alignment horizontal="center" vertical="top"/>
    </xf>
    <xf numFmtId="0" fontId="34" fillId="0" borderId="52" xfId="0" applyFont="1" applyBorder="1" applyAlignment="1">
      <alignment horizontal="center" vertical="top"/>
    </xf>
    <xf numFmtId="0" fontId="14" fillId="2" borderId="0" xfId="0" applyFont="1" applyFill="1"/>
    <xf numFmtId="164" fontId="17" fillId="2" borderId="33" xfId="0" applyNumberFormat="1" applyFont="1" applyFill="1" applyBorder="1" applyAlignment="1">
      <alignment horizontal="right" vertical="center"/>
    </xf>
    <xf numFmtId="0" fontId="30" fillId="5" borderId="16" xfId="0" applyFont="1" applyFill="1" applyBorder="1" applyAlignment="1">
      <alignment horizontal="center" vertical="center" wrapText="1"/>
    </xf>
    <xf numFmtId="0" fontId="12" fillId="0" borderId="0" xfId="0" applyFont="1" applyAlignment="1"/>
    <xf numFmtId="0" fontId="12" fillId="0" borderId="1" xfId="0" applyFont="1" applyBorder="1"/>
    <xf numFmtId="164" fontId="17" fillId="2" borderId="34" xfId="0" applyNumberFormat="1" applyFont="1" applyFill="1" applyBorder="1" applyAlignment="1">
      <alignment horizontal="right" vertical="center"/>
    </xf>
    <xf numFmtId="164" fontId="17" fillId="2" borderId="3" xfId="0" applyNumberFormat="1" applyFont="1" applyFill="1" applyBorder="1" applyAlignment="1">
      <alignment horizontal="right" vertical="center"/>
    </xf>
    <xf numFmtId="164" fontId="17" fillId="2" borderId="64" xfId="0" applyNumberFormat="1" applyFont="1" applyFill="1" applyBorder="1" applyAlignment="1">
      <alignment horizontal="right" vertical="center"/>
    </xf>
    <xf numFmtId="164" fontId="17" fillId="0" borderId="63" xfId="0" applyNumberFormat="1" applyFont="1" applyBorder="1" applyAlignment="1">
      <alignment horizontal="right" vertical="center" wrapText="1"/>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7" fillId="5" borderId="11" xfId="0" applyFont="1" applyFill="1" applyBorder="1" applyAlignment="1">
      <alignment horizontal="center" vertical="center" wrapText="1"/>
    </xf>
    <xf numFmtId="0" fontId="57" fillId="2" borderId="11" xfId="1" applyFont="1" applyFill="1" applyBorder="1" applyAlignment="1">
      <alignment horizontal="center" vertical="center" wrapText="1"/>
    </xf>
    <xf numFmtId="0" fontId="57" fillId="5" borderId="50" xfId="0" applyFont="1" applyFill="1" applyBorder="1" applyAlignment="1">
      <alignment horizontal="center" vertical="center" wrapText="1"/>
    </xf>
    <xf numFmtId="0" fontId="60" fillId="0" borderId="75" xfId="1" applyFont="1" applyBorder="1" applyAlignment="1">
      <alignment horizontal="left" vertical="top" wrapText="1"/>
    </xf>
    <xf numFmtId="0" fontId="14" fillId="0" borderId="0" xfId="1" applyFont="1" applyAlignment="1">
      <alignment horizontal="left" vertical="top" wrapText="1"/>
    </xf>
    <xf numFmtId="0" fontId="60" fillId="0" borderId="75" xfId="1" applyFont="1" applyFill="1" applyBorder="1" applyAlignment="1">
      <alignment horizontal="left" vertical="top" wrapText="1"/>
    </xf>
    <xf numFmtId="0" fontId="24" fillId="0" borderId="75" xfId="1" applyFont="1" applyFill="1" applyBorder="1" applyAlignment="1">
      <alignment horizontal="left" vertical="top" wrapText="1"/>
    </xf>
    <xf numFmtId="0" fontId="13" fillId="0" borderId="75" xfId="1" applyFont="1" applyFill="1" applyBorder="1" applyAlignment="1">
      <alignment horizontal="left" vertical="top" wrapText="1"/>
    </xf>
    <xf numFmtId="0" fontId="61" fillId="3" borderId="65" xfId="1" applyFont="1" applyFill="1" applyBorder="1" applyAlignment="1">
      <alignment horizontal="left" vertical="top" wrapText="1"/>
    </xf>
    <xf numFmtId="0" fontId="45" fillId="0" borderId="65" xfId="1" applyFont="1" applyFill="1" applyBorder="1" applyAlignment="1">
      <alignment horizontal="left" vertical="center" wrapText="1"/>
    </xf>
    <xf numFmtId="0" fontId="45" fillId="0" borderId="0" xfId="1" applyFont="1" applyAlignment="1">
      <alignment horizontal="left" vertical="center" wrapText="1"/>
    </xf>
    <xf numFmtId="0" fontId="56" fillId="0" borderId="0" xfId="1" applyFont="1" applyAlignment="1">
      <alignment horizontal="left" vertical="top" wrapText="1"/>
    </xf>
    <xf numFmtId="0" fontId="45" fillId="0" borderId="2" xfId="1" applyFont="1" applyFill="1" applyBorder="1" applyAlignment="1">
      <alignment horizontal="left" vertical="center" wrapText="1"/>
    </xf>
    <xf numFmtId="0" fontId="45" fillId="0" borderId="75" xfId="1" applyFont="1" applyBorder="1" applyAlignment="1">
      <alignment horizontal="left" vertical="center" wrapText="1"/>
    </xf>
    <xf numFmtId="0" fontId="48" fillId="3" borderId="17" xfId="1" applyFont="1" applyFill="1" applyBorder="1" applyAlignment="1">
      <alignment horizontal="left" vertical="center" wrapText="1"/>
    </xf>
    <xf numFmtId="0" fontId="14" fillId="0" borderId="0" xfId="1" applyFont="1" applyAlignment="1">
      <alignment horizontal="left" vertical="center" wrapText="1"/>
    </xf>
    <xf numFmtId="0" fontId="61" fillId="3" borderId="65" xfId="1" applyFont="1" applyFill="1" applyBorder="1" applyAlignment="1">
      <alignment horizontal="left" vertical="center" wrapText="1"/>
    </xf>
    <xf numFmtId="0" fontId="50" fillId="0" borderId="65" xfId="1" applyFont="1" applyBorder="1" applyAlignment="1">
      <alignment horizontal="left" vertical="center" wrapText="1"/>
    </xf>
    <xf numFmtId="0" fontId="45" fillId="0" borderId="0" xfId="1" applyFont="1" applyFill="1" applyAlignment="1">
      <alignment horizontal="left" vertical="center" wrapText="1"/>
    </xf>
    <xf numFmtId="0" fontId="64" fillId="3" borderId="65" xfId="1" applyFont="1" applyFill="1" applyBorder="1" applyAlignment="1">
      <alignment horizontal="left" vertical="center" wrapText="1"/>
    </xf>
    <xf numFmtId="0" fontId="65" fillId="0" borderId="0" xfId="1" applyFont="1" applyAlignment="1">
      <alignment horizontal="left" vertical="center" wrapText="1"/>
    </xf>
    <xf numFmtId="0" fontId="66" fillId="0" borderId="65" xfId="1" applyFont="1" applyBorder="1" applyAlignment="1">
      <alignment horizontal="left" vertical="center" wrapText="1"/>
    </xf>
    <xf numFmtId="0" fontId="45" fillId="0" borderId="65" xfId="1" applyFont="1" applyBorder="1" applyAlignment="1">
      <alignment horizontal="left" vertical="center" wrapText="1"/>
    </xf>
    <xf numFmtId="0" fontId="61" fillId="7" borderId="65" xfId="1" applyFont="1" applyFill="1" applyBorder="1" applyAlignment="1">
      <alignment horizontal="left" vertical="center" wrapText="1"/>
    </xf>
    <xf numFmtId="0" fontId="45" fillId="7" borderId="75" xfId="1" applyFont="1" applyFill="1" applyBorder="1" applyAlignment="1">
      <alignment horizontal="left" vertical="center" wrapText="1"/>
    </xf>
    <xf numFmtId="0" fontId="67" fillId="3" borderId="65" xfId="1" applyFont="1" applyFill="1" applyBorder="1" applyAlignment="1">
      <alignment horizontal="left" vertical="center" wrapText="1"/>
    </xf>
    <xf numFmtId="0" fontId="68" fillId="0" borderId="75" xfId="1" applyFont="1" applyBorder="1" applyAlignment="1">
      <alignment horizontal="left" vertical="center" wrapText="1"/>
    </xf>
    <xf numFmtId="0" fontId="63" fillId="0" borderId="0" xfId="1" applyFont="1" applyAlignment="1">
      <alignment horizontal="left" vertical="center" wrapText="1"/>
    </xf>
    <xf numFmtId="0" fontId="63" fillId="0" borderId="75" xfId="1" applyFont="1" applyBorder="1" applyAlignment="1">
      <alignment horizontal="left" vertical="center" wrapText="1"/>
    </xf>
    <xf numFmtId="0" fontId="14" fillId="0" borderId="75" xfId="1" applyFont="1" applyBorder="1" applyAlignment="1">
      <alignment horizontal="left" vertical="top" wrapText="1"/>
    </xf>
    <xf numFmtId="0" fontId="12" fillId="0" borderId="2" xfId="0" applyFont="1" applyBorder="1"/>
    <xf numFmtId="0" fontId="28" fillId="0" borderId="0" xfId="12" applyFont="1" applyBorder="1" applyAlignment="1">
      <alignment horizontal="left"/>
    </xf>
    <xf numFmtId="165" fontId="12" fillId="3" borderId="65"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70"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45" fillId="0" borderId="65"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3" fillId="6" borderId="0" xfId="0" applyFont="1" applyFill="1"/>
    <xf numFmtId="0" fontId="74" fillId="6" borderId="0" xfId="0" applyFont="1" applyFill="1"/>
    <xf numFmtId="0" fontId="17" fillId="6" borderId="0" xfId="0" applyFont="1" applyFill="1"/>
    <xf numFmtId="0" fontId="17" fillId="6" borderId="66" xfId="0" applyFont="1" applyFill="1" applyBorder="1" applyAlignment="1">
      <alignment horizontal="center" wrapText="1"/>
    </xf>
    <xf numFmtId="164" fontId="17" fillId="6" borderId="66"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5" fillId="6" borderId="65" xfId="0" applyFont="1" applyFill="1" applyBorder="1" applyAlignment="1">
      <alignment horizontal="left" vertical="center"/>
    </xf>
    <xf numFmtId="0" fontId="12" fillId="6" borderId="65"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2" fillId="6" borderId="66" xfId="0" applyFont="1" applyFill="1" applyBorder="1" applyAlignment="1">
      <alignment horizontal="center" vertical="center" wrapText="1"/>
    </xf>
    <xf numFmtId="0" fontId="52" fillId="6" borderId="67"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49" xfId="0" applyFont="1" applyFill="1" applyBorder="1" applyAlignment="1">
      <alignment horizontal="center" vertical="top"/>
    </xf>
    <xf numFmtId="0" fontId="29" fillId="6" borderId="49"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31" xfId="0" applyNumberFormat="1" applyFont="1" applyFill="1" applyBorder="1" applyAlignment="1">
      <alignment horizontal="right" vertical="center" wrapText="1"/>
    </xf>
    <xf numFmtId="0" fontId="29" fillId="6" borderId="49" xfId="0" applyFont="1" applyFill="1" applyBorder="1" applyAlignment="1">
      <alignment horizontal="left" vertical="top" wrapText="1"/>
    </xf>
    <xf numFmtId="0" fontId="34" fillId="6" borderId="52" xfId="0" applyFont="1" applyFill="1" applyBorder="1" applyAlignment="1">
      <alignment horizontal="center" vertical="top"/>
    </xf>
    <xf numFmtId="0" fontId="29" fillId="6" borderId="53" xfId="0" applyFont="1" applyFill="1" applyBorder="1" applyAlignment="1">
      <alignment vertical="top" wrapText="1"/>
    </xf>
    <xf numFmtId="0" fontId="29" fillId="6" borderId="57" xfId="0" applyFont="1" applyFill="1" applyBorder="1" applyAlignment="1">
      <alignment horizontal="center" vertical="top" wrapText="1"/>
    </xf>
    <xf numFmtId="164" fontId="17" fillId="6" borderId="52" xfId="0" applyNumberFormat="1" applyFont="1" applyFill="1" applyBorder="1" applyAlignment="1">
      <alignment horizontal="right" vertical="center" wrapText="1"/>
    </xf>
    <xf numFmtId="0" fontId="29" fillId="6" borderId="55" xfId="0" applyFont="1" applyFill="1" applyBorder="1" applyAlignment="1">
      <alignment horizontal="left" vertical="top" wrapText="1"/>
    </xf>
    <xf numFmtId="0" fontId="34" fillId="6" borderId="55" xfId="0" applyFont="1" applyFill="1" applyBorder="1" applyAlignment="1">
      <alignment horizontal="center" vertical="top"/>
    </xf>
    <xf numFmtId="0" fontId="29" fillId="6" borderId="55" xfId="0" applyFont="1" applyFill="1" applyBorder="1" applyAlignment="1">
      <alignment vertical="top" wrapText="1"/>
    </xf>
    <xf numFmtId="0" fontId="12" fillId="6" borderId="1" xfId="0" applyFont="1" applyFill="1" applyBorder="1" applyAlignment="1"/>
    <xf numFmtId="0" fontId="20" fillId="6" borderId="6" xfId="0" applyFont="1" applyFill="1" applyBorder="1" applyAlignment="1">
      <alignment vertical="center" wrapText="1"/>
    </xf>
    <xf numFmtId="0" fontId="54" fillId="6" borderId="2" xfId="0" applyFont="1" applyFill="1" applyBorder="1" applyAlignment="1"/>
    <xf numFmtId="0" fontId="55" fillId="6" borderId="65" xfId="0" applyFont="1" applyFill="1" applyBorder="1" applyAlignment="1"/>
    <xf numFmtId="0" fontId="12" fillId="6" borderId="65" xfId="0" applyFont="1" applyFill="1" applyBorder="1"/>
    <xf numFmtId="0" fontId="12" fillId="6" borderId="0" xfId="0" applyFont="1" applyFill="1" applyBorder="1" applyAlignment="1"/>
    <xf numFmtId="0" fontId="54"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3"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79" xfId="0" applyNumberFormat="1" applyFont="1" applyFill="1" applyBorder="1" applyAlignment="1">
      <alignment horizontal="right" wrapText="1"/>
    </xf>
    <xf numFmtId="165" fontId="12" fillId="6" borderId="79" xfId="1" applyNumberFormat="1" applyFont="1" applyFill="1" applyBorder="1" applyAlignment="1" applyProtection="1">
      <alignment horizontal="right"/>
      <protection locked="0"/>
    </xf>
    <xf numFmtId="0" fontId="54" fillId="6" borderId="4" xfId="0" applyFont="1" applyFill="1" applyBorder="1" applyAlignment="1" applyProtection="1">
      <protection locked="0"/>
    </xf>
    <xf numFmtId="0" fontId="14" fillId="0" borderId="83" xfId="1" applyFont="1" applyBorder="1" applyAlignment="1">
      <alignment horizontal="left" vertical="top" wrapText="1"/>
    </xf>
    <xf numFmtId="0" fontId="14" fillId="0" borderId="0" xfId="1" applyFont="1" applyBorder="1" applyAlignment="1">
      <alignment horizontal="left" vertical="top" wrapText="1"/>
    </xf>
    <xf numFmtId="0" fontId="13" fillId="0" borderId="2" xfId="1" applyFont="1" applyFill="1" applyBorder="1" applyAlignment="1">
      <alignment horizontal="left" vertical="top" wrapText="1"/>
    </xf>
    <xf numFmtId="0" fontId="45" fillId="0" borderId="75" xfId="1" applyFont="1" applyFill="1" applyBorder="1" applyAlignment="1">
      <alignment horizontal="left" vertical="top" wrapText="1"/>
    </xf>
    <xf numFmtId="0" fontId="45" fillId="0" borderId="3" xfId="1" applyFont="1" applyFill="1" applyBorder="1" applyAlignment="1">
      <alignment horizontal="left" vertical="top" wrapText="1"/>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5" xfId="1" applyFont="1" applyFill="1" applyBorder="1" applyAlignment="1">
      <alignment horizontal="center" vertical="center" wrapText="1"/>
    </xf>
    <xf numFmtId="0" fontId="14" fillId="0" borderId="65" xfId="0" applyFont="1" applyFill="1" applyBorder="1"/>
    <xf numFmtId="0" fontId="12" fillId="6" borderId="65" xfId="0" applyFont="1" applyFill="1" applyBorder="1" applyAlignment="1"/>
    <xf numFmtId="0" fontId="11" fillId="6" borderId="0" xfId="1" applyFont="1" applyFill="1" applyBorder="1" applyAlignment="1">
      <alignment horizontal="left"/>
    </xf>
    <xf numFmtId="164" fontId="14" fillId="2" borderId="65" xfId="0" applyNumberFormat="1" applyFont="1" applyFill="1" applyBorder="1"/>
    <xf numFmtId="165" fontId="12" fillId="2" borderId="66"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8" xfId="0" applyNumberFormat="1" applyFont="1" applyFill="1" applyBorder="1" applyAlignment="1">
      <alignment horizontal="right" vertical="center" wrapText="1"/>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7"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54" xfId="0" applyNumberFormat="1" applyFont="1" applyFill="1" applyBorder="1" applyAlignment="1">
      <alignment horizontal="right" vertical="center" wrapText="1"/>
    </xf>
    <xf numFmtId="0" fontId="77" fillId="6" borderId="53" xfId="0" applyFont="1" applyFill="1" applyBorder="1" applyAlignment="1">
      <alignment vertical="top" wrapText="1"/>
    </xf>
    <xf numFmtId="0" fontId="77" fillId="0" borderId="49" xfId="0" applyFont="1" applyBorder="1" applyAlignment="1">
      <alignment vertical="top" wrapText="1"/>
    </xf>
    <xf numFmtId="0" fontId="78" fillId="0" borderId="2" xfId="0" applyFont="1" applyBorder="1" applyAlignment="1">
      <alignment wrapText="1"/>
    </xf>
    <xf numFmtId="0" fontId="79" fillId="0" borderId="3" xfId="0" applyFont="1" applyBorder="1" applyAlignment="1">
      <alignment vertical="center" wrapText="1"/>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41" fillId="0" borderId="15" xfId="7"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81" xfId="0" applyFont="1" applyFill="1" applyBorder="1" applyAlignment="1">
      <alignment horizontal="center" wrapText="1"/>
    </xf>
    <xf numFmtId="0" fontId="17" fillId="6" borderId="82" xfId="0" applyFont="1" applyFill="1" applyBorder="1" applyAlignment="1">
      <alignment horizontal="center" wrapText="1"/>
    </xf>
    <xf numFmtId="0" fontId="75"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5" fillId="6" borderId="80"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34" fillId="6" borderId="74"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52" fillId="6" borderId="68" xfId="0" applyFont="1" applyFill="1" applyBorder="1" applyAlignment="1">
      <alignment horizontal="center" vertical="center" wrapText="1"/>
    </xf>
    <xf numFmtId="0" fontId="52" fillId="6" borderId="69" xfId="0" applyFont="1" applyFill="1" applyBorder="1" applyAlignment="1">
      <alignment horizontal="center" vertical="center" wrapText="1"/>
    </xf>
    <xf numFmtId="0" fontId="52" fillId="6" borderId="70" xfId="0" applyFont="1" applyFill="1" applyBorder="1" applyAlignment="1">
      <alignment horizontal="center" vertical="center" wrapText="1"/>
    </xf>
    <xf numFmtId="0" fontId="52" fillId="6" borderId="71" xfId="0" applyFont="1" applyFill="1" applyBorder="1" applyAlignment="1">
      <alignment horizontal="center" vertical="center" wrapText="1"/>
    </xf>
    <xf numFmtId="0" fontId="52" fillId="6" borderId="72" xfId="0" applyFont="1" applyFill="1" applyBorder="1" applyAlignment="1">
      <alignment horizontal="center" vertical="center" wrapText="1"/>
    </xf>
    <xf numFmtId="0" fontId="52" fillId="6" borderId="7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56" fillId="6" borderId="30" xfId="1" applyFont="1" applyFill="1" applyBorder="1" applyAlignment="1" applyProtection="1">
      <alignment horizontal="center"/>
      <protection locked="0"/>
    </xf>
    <xf numFmtId="0" fontId="56" fillId="6" borderId="32" xfId="1" applyFont="1" applyFill="1" applyBorder="1" applyAlignment="1" applyProtection="1">
      <alignment horizontal="center"/>
      <protection locked="0"/>
    </xf>
    <xf numFmtId="0" fontId="13" fillId="0" borderId="65"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2" fillId="6" borderId="0" xfId="0" applyFont="1" applyFill="1"/>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3" fillId="6" borderId="74"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5" xfId="1" applyFont="1" applyFill="1" applyBorder="1" applyAlignment="1" applyProtection="1">
      <alignment horizontal="left" vertical="center"/>
      <protection locked="0"/>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30" fillId="6" borderId="0" xfId="0" applyFont="1" applyFill="1" applyBorder="1" applyAlignment="1">
      <alignment horizontal="center" vertical="center" wrapText="1"/>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6" fillId="0" borderId="0" xfId="0" applyFont="1" applyAlignment="1">
      <alignment horizontal="left" vertical="center"/>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2" fillId="0" borderId="77" xfId="1" applyBorder="1" applyAlignment="1">
      <alignment horizontal="center"/>
    </xf>
    <xf numFmtId="0" fontId="47" fillId="0" borderId="0" xfId="0" applyFont="1" applyBorder="1" applyAlignment="1">
      <alignment horizontal="left" vertical="center" wrapText="1"/>
    </xf>
    <xf numFmtId="0" fontId="16" fillId="0" borderId="23"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76"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6" fillId="0" borderId="65"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4" fillId="0" borderId="77" xfId="1" applyFont="1" applyBorder="1" applyAlignment="1">
      <alignment horizontal="center"/>
    </xf>
    <xf numFmtId="0" fontId="22" fillId="0" borderId="0" xfId="1" applyFont="1" applyAlignment="1">
      <alignment horizontal="left" vertical="center"/>
    </xf>
    <xf numFmtId="0" fontId="11" fillId="0" borderId="77" xfId="1" applyFont="1" applyBorder="1" applyAlignment="1">
      <alignment horizontal="center" vertical="center"/>
    </xf>
    <xf numFmtId="0" fontId="11" fillId="0" borderId="9" xfId="1" applyFont="1" applyBorder="1" applyAlignment="1">
      <alignment horizontal="center" vertical="center"/>
    </xf>
    <xf numFmtId="0" fontId="17" fillId="0" borderId="77"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8" xfId="12" applyFont="1" applyFill="1" applyBorder="1" applyAlignment="1">
      <alignment horizontal="center" vertical="center" wrapText="1"/>
    </xf>
    <xf numFmtId="0" fontId="58" fillId="0" borderId="74" xfId="1" applyFont="1" applyBorder="1" applyAlignment="1">
      <alignment horizontal="left" vertical="center" wrapText="1"/>
    </xf>
    <xf numFmtId="0" fontId="58"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1" fillId="2" borderId="34"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33" xfId="0" applyFont="1" applyFill="1" applyBorder="1" applyAlignment="1">
      <alignment horizontal="center" vertical="center"/>
    </xf>
    <xf numFmtId="0" fontId="33" fillId="2" borderId="33"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cellXfs>
  <cellStyles count="138">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zoomScale="80" zoomScaleNormal="80" workbookViewId="0">
      <selection activeCell="A22" sqref="A22"/>
    </sheetView>
  </sheetViews>
  <sheetFormatPr defaultColWidth="164.453125" defaultRowHeight="15.5" x14ac:dyDescent="0.25"/>
  <cols>
    <col min="1" max="1" width="170.54296875" style="91" customWidth="1"/>
    <col min="2" max="16384" width="164.453125" style="91"/>
  </cols>
  <sheetData>
    <row r="1" spans="1:1" ht="21" customHeight="1" x14ac:dyDescent="0.25">
      <c r="A1" s="90" t="s">
        <v>206</v>
      </c>
    </row>
    <row r="2" spans="1:1" ht="21" customHeight="1" x14ac:dyDescent="0.25">
      <c r="A2" s="92" t="s">
        <v>205</v>
      </c>
    </row>
    <row r="3" spans="1:1" ht="21" customHeight="1" x14ac:dyDescent="0.25">
      <c r="A3" s="93" t="s">
        <v>171</v>
      </c>
    </row>
    <row r="4" spans="1:1" ht="16.399999999999999" customHeight="1" x14ac:dyDescent="0.25">
      <c r="A4" s="94"/>
    </row>
    <row r="5" spans="1:1" ht="21" customHeight="1" x14ac:dyDescent="0.25">
      <c r="A5" s="95" t="s">
        <v>172</v>
      </c>
    </row>
    <row r="6" spans="1:1" s="97" customFormat="1" ht="92.15" customHeight="1" x14ac:dyDescent="0.25">
      <c r="A6" s="96" t="s">
        <v>173</v>
      </c>
    </row>
    <row r="7" spans="1:1" s="98" customFormat="1" ht="21" customHeight="1" x14ac:dyDescent="0.25">
      <c r="A7" s="95" t="s">
        <v>207</v>
      </c>
    </row>
    <row r="8" spans="1:1" s="97" customFormat="1" ht="75" customHeight="1" x14ac:dyDescent="0.25">
      <c r="A8" s="99" t="s">
        <v>247</v>
      </c>
    </row>
    <row r="9" spans="1:1" s="97" customFormat="1" ht="61.4" customHeight="1" thickBot="1" x14ac:dyDescent="0.3">
      <c r="A9" s="100" t="s">
        <v>254</v>
      </c>
    </row>
    <row r="10" spans="1:1" s="97" customFormat="1" ht="33" customHeight="1" thickBot="1" x14ac:dyDescent="0.3">
      <c r="A10" s="101" t="s">
        <v>235</v>
      </c>
    </row>
    <row r="11" spans="1:1" s="97" customFormat="1" ht="23.5" customHeight="1" x14ac:dyDescent="0.25">
      <c r="A11" s="103" t="s">
        <v>255</v>
      </c>
    </row>
    <row r="12" spans="1:1" s="97" customFormat="1" ht="57" customHeight="1" x14ac:dyDescent="0.25">
      <c r="A12" s="104" t="s">
        <v>238</v>
      </c>
    </row>
    <row r="13" spans="1:1" s="102" customFormat="1" ht="21" customHeight="1" x14ac:dyDescent="0.25">
      <c r="A13" s="103" t="s">
        <v>236</v>
      </c>
    </row>
    <row r="14" spans="1:1" s="97" customFormat="1" ht="60.65" customHeight="1" x14ac:dyDescent="0.25">
      <c r="A14" s="104" t="s">
        <v>248</v>
      </c>
    </row>
    <row r="15" spans="1:1" s="102" customFormat="1" ht="21" customHeight="1" x14ac:dyDescent="0.25">
      <c r="A15" s="103" t="s">
        <v>237</v>
      </c>
    </row>
    <row r="16" spans="1:1" s="105" customFormat="1" ht="163.5" customHeight="1" x14ac:dyDescent="0.25">
      <c r="A16" s="99" t="s">
        <v>256</v>
      </c>
    </row>
    <row r="17" spans="1:1" s="105" customFormat="1" ht="37.5" customHeight="1" x14ac:dyDescent="0.25">
      <c r="A17" s="134" t="s">
        <v>244</v>
      </c>
    </row>
    <row r="18" spans="1:1" s="105" customFormat="1" ht="39.65" customHeight="1" x14ac:dyDescent="0.25">
      <c r="A18" s="199" t="s">
        <v>240</v>
      </c>
    </row>
    <row r="19" spans="1:1" s="105" customFormat="1" ht="21" customHeight="1" x14ac:dyDescent="0.25">
      <c r="A19" s="200" t="s">
        <v>208</v>
      </c>
    </row>
    <row r="20" spans="1:1" s="105" customFormat="1" ht="21" customHeight="1" x14ac:dyDescent="0.25">
      <c r="A20" s="200" t="s">
        <v>209</v>
      </c>
    </row>
    <row r="21" spans="1:1" s="105" customFormat="1" ht="21" customHeight="1" x14ac:dyDescent="0.25">
      <c r="A21" s="201" t="s">
        <v>210</v>
      </c>
    </row>
    <row r="22" spans="1:1" s="105" customFormat="1" ht="127.4" customHeight="1" x14ac:dyDescent="0.25">
      <c r="A22" s="96" t="s">
        <v>245</v>
      </c>
    </row>
    <row r="23" spans="1:1" s="105" customFormat="1" ht="21" customHeight="1" x14ac:dyDescent="0.25">
      <c r="A23" s="103" t="s">
        <v>257</v>
      </c>
    </row>
    <row r="24" spans="1:1" s="105" customFormat="1" ht="70.5" customHeight="1" x14ac:dyDescent="0.25">
      <c r="A24" s="104" t="s">
        <v>258</v>
      </c>
    </row>
    <row r="25" spans="1:1" s="107" customFormat="1" ht="21" customHeight="1" x14ac:dyDescent="0.25">
      <c r="A25" s="106" t="s">
        <v>239</v>
      </c>
    </row>
    <row r="26" spans="1:1" s="97" customFormat="1" ht="97.5" customHeight="1" x14ac:dyDescent="0.25">
      <c r="A26" s="108" t="s">
        <v>249</v>
      </c>
    </row>
    <row r="27" spans="1:1" s="102" customFormat="1" ht="21" customHeight="1" x14ac:dyDescent="0.25">
      <c r="A27" s="103" t="s">
        <v>174</v>
      </c>
    </row>
    <row r="28" spans="1:1" s="97" customFormat="1" ht="38.5" customHeight="1" x14ac:dyDescent="0.25">
      <c r="A28" s="104" t="s">
        <v>175</v>
      </c>
    </row>
    <row r="29" spans="1:1" s="97" customFormat="1" ht="69" customHeight="1" x14ac:dyDescent="0.25">
      <c r="A29" s="104" t="s">
        <v>176</v>
      </c>
    </row>
    <row r="30" spans="1:1" s="102" customFormat="1" ht="51.65" customHeight="1" x14ac:dyDescent="0.25">
      <c r="A30" s="109" t="s">
        <v>246</v>
      </c>
    </row>
    <row r="31" spans="1:1" s="102" customFormat="1" ht="21" customHeight="1" x14ac:dyDescent="0.25">
      <c r="A31" s="110" t="s">
        <v>177</v>
      </c>
    </row>
    <row r="32" spans="1:1" ht="21" customHeight="1" x14ac:dyDescent="0.25">
      <c r="A32" s="111" t="s">
        <v>260</v>
      </c>
    </row>
    <row r="33" spans="1:1" ht="21" customHeight="1" x14ac:dyDescent="0.25">
      <c r="A33" s="111" t="s">
        <v>178</v>
      </c>
    </row>
    <row r="34" spans="1:1" s="97" customFormat="1" ht="21" customHeight="1" x14ac:dyDescent="0.25">
      <c r="A34" s="111" t="s">
        <v>179</v>
      </c>
    </row>
    <row r="35" spans="1:1" s="97" customFormat="1" ht="21" customHeight="1" x14ac:dyDescent="0.25">
      <c r="A35" s="111" t="s">
        <v>180</v>
      </c>
    </row>
    <row r="36" spans="1:1" s="97" customFormat="1" ht="21" customHeight="1" x14ac:dyDescent="0.25">
      <c r="A36" s="111" t="s">
        <v>181</v>
      </c>
    </row>
    <row r="37" spans="1:1" s="97" customFormat="1" ht="21" customHeight="1" x14ac:dyDescent="0.25">
      <c r="A37" s="103" t="s">
        <v>261</v>
      </c>
    </row>
    <row r="38" spans="1:1" s="102" customFormat="1" ht="21" customHeight="1" x14ac:dyDescent="0.25">
      <c r="A38" s="112" t="s">
        <v>182</v>
      </c>
    </row>
    <row r="39" spans="1:1" s="114" customFormat="1" ht="145.4" customHeight="1" x14ac:dyDescent="0.25">
      <c r="A39" s="113" t="s">
        <v>183</v>
      </c>
    </row>
    <row r="40" spans="1:1" s="114" customFormat="1" ht="57.65" customHeight="1" x14ac:dyDescent="0.25">
      <c r="A40" s="113" t="s">
        <v>184</v>
      </c>
    </row>
    <row r="41" spans="1:1" s="114" customFormat="1" ht="64.400000000000006" customHeight="1" x14ac:dyDescent="0.25">
      <c r="A41" s="113" t="s">
        <v>185</v>
      </c>
    </row>
    <row r="42" spans="1:1" s="114" customFormat="1" ht="93" customHeight="1" x14ac:dyDescent="0.25">
      <c r="A42" s="113" t="s">
        <v>186</v>
      </c>
    </row>
    <row r="43" spans="1:1" s="114" customFormat="1" ht="28.4" customHeight="1" x14ac:dyDescent="0.25">
      <c r="A43" s="113" t="s">
        <v>187</v>
      </c>
    </row>
    <row r="44" spans="1:1" s="114" customFormat="1" ht="26.15" customHeight="1" x14ac:dyDescent="0.25">
      <c r="A44" s="115" t="s">
        <v>188</v>
      </c>
    </row>
    <row r="45" spans="1:1" s="114" customFormat="1" ht="36" customHeight="1" x14ac:dyDescent="0.25">
      <c r="A45" s="113" t="s">
        <v>189</v>
      </c>
    </row>
    <row r="46" spans="1:1" s="114" customFormat="1" ht="20.25" customHeight="1" x14ac:dyDescent="0.25">
      <c r="A46" s="113" t="s">
        <v>190</v>
      </c>
    </row>
    <row r="47" spans="1:1" s="114" customFormat="1" ht="21.65" customHeight="1" x14ac:dyDescent="0.25">
      <c r="A47" s="113" t="s">
        <v>191</v>
      </c>
    </row>
    <row r="48" spans="1:1" s="114" customFormat="1" ht="24.65" customHeight="1" x14ac:dyDescent="0.25">
      <c r="A48" s="115" t="s">
        <v>192</v>
      </c>
    </row>
    <row r="49" spans="1:1" s="114" customFormat="1" ht="17.5" customHeight="1" x14ac:dyDescent="0.25">
      <c r="A49" s="115" t="s">
        <v>193</v>
      </c>
    </row>
    <row r="50" spans="1:1" s="114" customFormat="1" ht="35.15" customHeight="1" x14ac:dyDescent="0.25">
      <c r="A50" s="115" t="s">
        <v>194</v>
      </c>
    </row>
    <row r="51" spans="1:1" s="114" customFormat="1" ht="57" customHeight="1" x14ac:dyDescent="0.25">
      <c r="A51" s="115" t="s">
        <v>195</v>
      </c>
    </row>
    <row r="52" spans="1:1" s="114" customFormat="1" ht="62.15" customHeight="1" x14ac:dyDescent="0.25">
      <c r="A52" s="115" t="s">
        <v>196</v>
      </c>
    </row>
    <row r="53" spans="1:1" s="114" customFormat="1" ht="122.15" customHeight="1" x14ac:dyDescent="0.25">
      <c r="A53" s="115" t="s">
        <v>197</v>
      </c>
    </row>
    <row r="54" spans="1:1" s="114" customFormat="1" ht="69.650000000000006" customHeight="1" x14ac:dyDescent="0.25">
      <c r="A54" s="115" t="s">
        <v>198</v>
      </c>
    </row>
    <row r="55" spans="1:1" s="114" customFormat="1" ht="24" customHeight="1" x14ac:dyDescent="0.25">
      <c r="A55" s="115" t="s">
        <v>199</v>
      </c>
    </row>
    <row r="56" spans="1:1" s="114" customFormat="1" ht="23.15" customHeight="1" x14ac:dyDescent="0.25">
      <c r="A56" s="115" t="s">
        <v>200</v>
      </c>
    </row>
    <row r="57" spans="1:1" s="97" customFormat="1" ht="87" x14ac:dyDescent="0.25">
      <c r="A57" s="115" t="s">
        <v>201</v>
      </c>
    </row>
    <row r="58" spans="1:1" s="97" customFormat="1" ht="51.65" customHeight="1" x14ac:dyDescent="0.25">
      <c r="A58" s="115" t="s">
        <v>202</v>
      </c>
    </row>
    <row r="59" spans="1:1" s="97" customFormat="1" ht="89.5" customHeight="1" x14ac:dyDescent="0.25">
      <c r="A59" s="115" t="s">
        <v>203</v>
      </c>
    </row>
    <row r="60" spans="1:1" s="97" customFormat="1" ht="32.5" customHeight="1" x14ac:dyDescent="0.25">
      <c r="A60" s="115" t="s">
        <v>204</v>
      </c>
    </row>
    <row r="61" spans="1:1" hidden="1" x14ac:dyDescent="0.25">
      <c r="A61" s="116"/>
    </row>
    <row r="62" spans="1:1" hidden="1" x14ac:dyDescent="0.25">
      <c r="A62" s="116"/>
    </row>
    <row r="63" spans="1:1" hidden="1" x14ac:dyDescent="0.25">
      <c r="A63" s="116"/>
    </row>
    <row r="64" spans="1:1" s="197" customFormat="1" x14ac:dyDescent="0.25"/>
    <row r="65" s="198" customFormat="1" x14ac:dyDescent="0.25"/>
    <row r="66" s="198" customFormat="1" x14ac:dyDescent="0.25"/>
    <row r="67" s="198" customFormat="1" x14ac:dyDescent="0.25"/>
    <row r="68" s="198" customFormat="1" x14ac:dyDescent="0.25"/>
    <row r="69" s="198" customFormat="1" x14ac:dyDescent="0.25"/>
    <row r="70" s="198" customFormat="1" x14ac:dyDescent="0.25"/>
    <row r="71" s="198" customFormat="1" x14ac:dyDescent="0.25"/>
    <row r="72" s="198" customFormat="1" x14ac:dyDescent="0.25"/>
    <row r="73" s="198" customFormat="1" x14ac:dyDescent="0.25"/>
    <row r="74" s="198" customFormat="1" x14ac:dyDescent="0.25"/>
    <row r="75" s="198" customFormat="1" x14ac:dyDescent="0.25"/>
    <row r="76" s="198" customFormat="1" x14ac:dyDescent="0.25"/>
    <row r="77" s="198" customFormat="1" x14ac:dyDescent="0.25"/>
    <row r="78" s="198" customFormat="1" x14ac:dyDescent="0.25"/>
    <row r="79" s="198" customFormat="1" x14ac:dyDescent="0.25"/>
    <row r="80" s="198" customFormat="1" x14ac:dyDescent="0.25"/>
    <row r="81" s="198" customFormat="1" x14ac:dyDescent="0.25"/>
    <row r="82" s="198" customFormat="1" x14ac:dyDescent="0.25"/>
    <row r="83" s="198" customFormat="1" x14ac:dyDescent="0.25"/>
    <row r="84" s="198" customFormat="1" x14ac:dyDescent="0.25"/>
    <row r="85" s="198" customFormat="1" x14ac:dyDescent="0.25"/>
    <row r="86" s="198" customFormat="1" x14ac:dyDescent="0.25"/>
    <row r="87" s="198" customFormat="1" x14ac:dyDescent="0.25"/>
    <row r="88" s="198" customFormat="1" x14ac:dyDescent="0.25"/>
    <row r="89" s="198" customFormat="1" x14ac:dyDescent="0.25"/>
    <row r="90" s="198" customFormat="1" x14ac:dyDescent="0.25"/>
    <row r="91" s="198" customFormat="1" x14ac:dyDescent="0.25"/>
    <row r="92" s="198" customFormat="1" x14ac:dyDescent="0.25"/>
    <row r="93" s="198" customFormat="1" x14ac:dyDescent="0.25"/>
    <row r="94" s="198" customFormat="1" x14ac:dyDescent="0.25"/>
    <row r="95" s="198" customFormat="1" x14ac:dyDescent="0.25"/>
    <row r="96" s="198" customFormat="1" x14ac:dyDescent="0.25"/>
    <row r="97" s="198" customFormat="1" x14ac:dyDescent="0.25"/>
    <row r="98" s="198" customFormat="1" x14ac:dyDescent="0.25"/>
    <row r="99" s="198" customFormat="1" x14ac:dyDescent="0.25"/>
    <row r="100" s="198" customFormat="1" x14ac:dyDescent="0.25"/>
    <row r="101" s="198" customFormat="1" x14ac:dyDescent="0.25"/>
    <row r="102" s="198" customFormat="1" x14ac:dyDescent="0.25"/>
    <row r="103" s="198" customFormat="1" x14ac:dyDescent="0.25"/>
    <row r="104" s="198" customFormat="1" x14ac:dyDescent="0.25"/>
    <row r="105" s="198" customFormat="1" x14ac:dyDescent="0.25"/>
    <row r="106" s="198" customFormat="1" x14ac:dyDescent="0.25"/>
    <row r="107" s="198" customFormat="1" x14ac:dyDescent="0.25"/>
    <row r="108" s="198" customFormat="1" x14ac:dyDescent="0.25"/>
    <row r="109" s="198" customFormat="1" x14ac:dyDescent="0.25"/>
    <row r="110" s="198" customFormat="1" x14ac:dyDescent="0.25"/>
    <row r="111" s="198" customFormat="1" x14ac:dyDescent="0.25"/>
    <row r="112" s="198" customFormat="1" x14ac:dyDescent="0.25"/>
    <row r="113" s="198" customFormat="1" x14ac:dyDescent="0.25"/>
    <row r="114" s="198" customFormat="1" x14ac:dyDescent="0.25"/>
    <row r="115" s="198" customFormat="1" x14ac:dyDescent="0.25"/>
    <row r="116" s="198" customFormat="1" x14ac:dyDescent="0.25"/>
    <row r="117" s="198" customFormat="1" x14ac:dyDescent="0.25"/>
    <row r="118" s="198" customFormat="1" x14ac:dyDescent="0.25"/>
    <row r="119" s="198" customFormat="1" x14ac:dyDescent="0.25"/>
    <row r="120" s="198" customFormat="1" x14ac:dyDescent="0.25"/>
    <row r="121" s="198" customFormat="1" x14ac:dyDescent="0.25"/>
    <row r="122" s="198" customFormat="1" x14ac:dyDescent="0.25"/>
    <row r="123" s="198" customFormat="1" x14ac:dyDescent="0.25"/>
    <row r="124" s="198" customFormat="1" x14ac:dyDescent="0.25"/>
    <row r="125" s="198" customFormat="1" x14ac:dyDescent="0.25"/>
    <row r="126" s="198" customFormat="1" x14ac:dyDescent="0.25"/>
    <row r="127" s="198" customFormat="1" x14ac:dyDescent="0.25"/>
    <row r="128" s="198" customFormat="1" x14ac:dyDescent="0.25"/>
    <row r="129" s="198" customFormat="1" x14ac:dyDescent="0.25"/>
    <row r="130" s="198" customFormat="1" x14ac:dyDescent="0.25"/>
    <row r="131" s="198" customFormat="1" x14ac:dyDescent="0.25"/>
    <row r="132" s="198" customFormat="1" x14ac:dyDescent="0.25"/>
    <row r="133" s="198" customFormat="1" x14ac:dyDescent="0.25"/>
    <row r="134" s="198" customFormat="1" x14ac:dyDescent="0.25"/>
    <row r="135" s="198" customFormat="1" x14ac:dyDescent="0.25"/>
    <row r="136" s="198" customFormat="1" x14ac:dyDescent="0.25"/>
    <row r="137" s="198" customFormat="1" x14ac:dyDescent="0.25"/>
    <row r="138" s="198" customFormat="1" x14ac:dyDescent="0.25"/>
    <row r="139" s="198" customFormat="1" x14ac:dyDescent="0.25"/>
    <row r="140" s="198" customFormat="1" x14ac:dyDescent="0.25"/>
    <row r="141" s="198" customFormat="1" x14ac:dyDescent="0.25"/>
    <row r="142" s="198" customFormat="1" x14ac:dyDescent="0.25"/>
    <row r="143" s="198" customFormat="1" x14ac:dyDescent="0.25"/>
    <row r="144" s="198" customFormat="1" x14ac:dyDescent="0.25"/>
    <row r="145" s="198" customFormat="1" x14ac:dyDescent="0.25"/>
    <row r="146" s="198" customFormat="1" x14ac:dyDescent="0.25"/>
    <row r="147" s="198" customFormat="1" x14ac:dyDescent="0.25"/>
    <row r="148" s="198" customFormat="1" x14ac:dyDescent="0.25"/>
    <row r="149" s="198" customFormat="1" x14ac:dyDescent="0.25"/>
    <row r="150" s="198" customFormat="1" x14ac:dyDescent="0.25"/>
    <row r="151" s="198" customFormat="1" x14ac:dyDescent="0.25"/>
    <row r="152" s="198" customFormat="1" x14ac:dyDescent="0.25"/>
    <row r="153" s="198" customFormat="1" x14ac:dyDescent="0.25"/>
    <row r="154" s="198" customFormat="1" x14ac:dyDescent="0.25"/>
    <row r="155" s="198" customFormat="1" x14ac:dyDescent="0.25"/>
    <row r="156" s="198" customFormat="1" x14ac:dyDescent="0.25"/>
    <row r="157" s="198" customFormat="1" x14ac:dyDescent="0.25"/>
    <row r="158" s="198" customFormat="1" x14ac:dyDescent="0.25"/>
    <row r="159" s="198" customFormat="1" x14ac:dyDescent="0.25"/>
    <row r="160" s="198" customFormat="1" x14ac:dyDescent="0.25"/>
    <row r="161" s="198" customFormat="1" x14ac:dyDescent="0.25"/>
    <row r="162" s="198" customFormat="1" x14ac:dyDescent="0.25"/>
    <row r="163" s="198" customFormat="1" x14ac:dyDescent="0.25"/>
    <row r="164" s="198" customFormat="1" x14ac:dyDescent="0.25"/>
    <row r="165" s="198" customFormat="1" x14ac:dyDescent="0.25"/>
    <row r="166" s="198" customFormat="1" x14ac:dyDescent="0.25"/>
    <row r="167" s="198" customFormat="1" x14ac:dyDescent="0.25"/>
    <row r="168" s="198" customFormat="1" x14ac:dyDescent="0.25"/>
    <row r="169" s="198" customFormat="1" x14ac:dyDescent="0.25"/>
    <row r="170" s="198" customFormat="1" x14ac:dyDescent="0.25"/>
    <row r="171" s="198" customFormat="1" x14ac:dyDescent="0.25"/>
    <row r="172" s="198" customFormat="1" x14ac:dyDescent="0.25"/>
    <row r="173" s="198" customFormat="1" x14ac:dyDescent="0.25"/>
    <row r="174" s="198" customFormat="1" x14ac:dyDescent="0.25"/>
    <row r="175" s="198" customFormat="1" x14ac:dyDescent="0.25"/>
    <row r="176" s="198" customFormat="1" x14ac:dyDescent="0.25"/>
    <row r="177" s="198" customFormat="1" x14ac:dyDescent="0.25"/>
    <row r="178" s="198" customFormat="1" x14ac:dyDescent="0.25"/>
    <row r="179" s="198" customFormat="1" x14ac:dyDescent="0.25"/>
    <row r="180" s="198" customFormat="1" x14ac:dyDescent="0.25"/>
    <row r="181" s="198" customFormat="1" x14ac:dyDescent="0.25"/>
    <row r="182" s="198" customFormat="1" x14ac:dyDescent="0.25"/>
    <row r="183" s="198" customFormat="1" x14ac:dyDescent="0.25"/>
    <row r="184" s="198" customFormat="1" x14ac:dyDescent="0.25"/>
    <row r="185" s="198" customFormat="1" x14ac:dyDescent="0.25"/>
    <row r="186" s="198" customFormat="1" x14ac:dyDescent="0.25"/>
    <row r="187" s="198" customFormat="1" x14ac:dyDescent="0.25"/>
    <row r="188" s="198" customFormat="1" x14ac:dyDescent="0.25"/>
    <row r="189" s="198" customFormat="1" x14ac:dyDescent="0.25"/>
    <row r="190" s="198" customFormat="1" x14ac:dyDescent="0.25"/>
    <row r="191" s="198" customFormat="1" x14ac:dyDescent="0.25"/>
  </sheetData>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sqref="A1:Q1"/>
    </sheetView>
  </sheetViews>
  <sheetFormatPr defaultColWidth="8.54296875" defaultRowHeight="12.5" x14ac:dyDescent="0.25"/>
  <cols>
    <col min="5" max="5" width="17.453125" customWidth="1"/>
  </cols>
  <sheetData>
    <row r="1" spans="1:19" s="2" customFormat="1" ht="30" customHeight="1" x14ac:dyDescent="0.25">
      <c r="A1" s="228" t="s">
        <v>137</v>
      </c>
      <c r="B1" s="228"/>
      <c r="C1" s="228"/>
      <c r="D1" s="228"/>
      <c r="E1" s="228"/>
      <c r="F1" s="228"/>
      <c r="G1" s="228"/>
      <c r="H1" s="228"/>
      <c r="I1" s="228"/>
      <c r="J1" s="228"/>
      <c r="K1" s="228"/>
      <c r="L1" s="228"/>
      <c r="M1" s="228"/>
      <c r="N1" s="228"/>
      <c r="O1" s="228"/>
      <c r="P1" s="228"/>
      <c r="Q1" s="228"/>
    </row>
    <row r="2" spans="1:19" s="2" customFormat="1" ht="30" customHeight="1" thickBot="1" x14ac:dyDescent="0.3">
      <c r="A2" s="230" t="s">
        <v>138</v>
      </c>
      <c r="B2" s="230"/>
      <c r="C2" s="230"/>
      <c r="D2" s="230"/>
      <c r="E2" s="230"/>
      <c r="F2" s="6"/>
      <c r="G2" s="6"/>
      <c r="H2" s="6"/>
      <c r="I2" s="6"/>
      <c r="J2" s="6"/>
      <c r="K2" s="6"/>
      <c r="L2" s="6"/>
      <c r="M2" s="6"/>
      <c r="N2" s="6"/>
      <c r="O2" s="6"/>
      <c r="P2" s="6"/>
    </row>
    <row r="3" spans="1:19" s="2" customFormat="1" ht="30" customHeight="1" thickBot="1" x14ac:dyDescent="0.3">
      <c r="A3" s="229" t="s">
        <v>10</v>
      </c>
      <c r="B3" s="229"/>
      <c r="C3" s="240" t="s">
        <v>263</v>
      </c>
      <c r="D3" s="241"/>
      <c r="E3" s="241"/>
      <c r="F3" s="241"/>
      <c r="G3" s="241"/>
      <c r="H3" s="241"/>
      <c r="I3" s="241"/>
      <c r="J3" s="241"/>
      <c r="K3" s="241"/>
      <c r="L3" s="241"/>
      <c r="M3" s="241"/>
      <c r="N3" s="241"/>
      <c r="O3" s="241"/>
      <c r="P3" s="241"/>
      <c r="Q3" s="241"/>
      <c r="R3" s="241"/>
      <c r="S3" s="242"/>
    </row>
    <row r="4" spans="1:19" s="5" customFormat="1" ht="30" customHeight="1" thickBot="1" x14ac:dyDescent="0.3">
      <c r="A4" s="229" t="s">
        <v>5</v>
      </c>
      <c r="B4" s="229"/>
      <c r="C4" s="229"/>
      <c r="D4" s="235"/>
      <c r="E4" s="236" t="s">
        <v>264</v>
      </c>
      <c r="F4" s="237"/>
      <c r="G4" s="237"/>
      <c r="H4" s="238"/>
      <c r="I4" s="4"/>
      <c r="J4" s="4"/>
      <c r="K4" s="4"/>
      <c r="L4" s="4"/>
      <c r="M4" s="4"/>
      <c r="N4" s="4"/>
      <c r="O4" s="4"/>
      <c r="P4" s="4"/>
      <c r="Q4" s="4"/>
      <c r="R4" s="4"/>
      <c r="S4" s="4"/>
    </row>
    <row r="5" spans="1:19" s="5" customFormat="1" ht="30" customHeight="1" thickBot="1" x14ac:dyDescent="0.3">
      <c r="A5" s="229" t="s">
        <v>6</v>
      </c>
      <c r="B5" s="229"/>
      <c r="C5" s="229"/>
      <c r="D5" s="229"/>
      <c r="E5" s="229"/>
      <c r="F5" s="229"/>
      <c r="G5" s="229"/>
      <c r="H5" s="4"/>
      <c r="I5" s="4"/>
      <c r="J5" s="4"/>
      <c r="K5" s="4"/>
      <c r="L5" s="4"/>
      <c r="M5" s="4"/>
      <c r="N5" s="4"/>
      <c r="O5" s="4"/>
      <c r="P5" s="4"/>
      <c r="Q5" s="4"/>
      <c r="R5" s="4"/>
      <c r="S5" s="4"/>
    </row>
    <row r="6" spans="1:19" s="5" customFormat="1" ht="30" customHeight="1" thickBot="1" x14ac:dyDescent="0.3">
      <c r="A6" s="231" t="s">
        <v>7</v>
      </c>
      <c r="B6" s="231"/>
      <c r="C6" s="231"/>
      <c r="D6" s="231"/>
      <c r="E6" s="231"/>
      <c r="F6" s="231"/>
      <c r="G6" s="231"/>
      <c r="H6" s="232" t="s">
        <v>274</v>
      </c>
      <c r="I6" s="233"/>
      <c r="J6" s="233"/>
      <c r="K6" s="233"/>
      <c r="L6" s="233"/>
      <c r="M6" s="233"/>
      <c r="N6" s="233"/>
      <c r="O6" s="233"/>
      <c r="P6" s="233"/>
      <c r="Q6" s="234"/>
      <c r="R6" s="4"/>
      <c r="S6" s="4"/>
    </row>
    <row r="7" spans="1:19" s="5" customFormat="1" ht="30" customHeight="1" thickBot="1" x14ac:dyDescent="0.3">
      <c r="A7" s="231" t="s">
        <v>8</v>
      </c>
      <c r="B7" s="231"/>
      <c r="C7" s="231"/>
      <c r="D7" s="231"/>
      <c r="E7" s="231"/>
      <c r="F7" s="231"/>
      <c r="G7" s="231"/>
      <c r="H7" s="239" t="s">
        <v>265</v>
      </c>
      <c r="I7" s="233"/>
      <c r="J7" s="233"/>
      <c r="K7" s="233"/>
      <c r="L7" s="233"/>
      <c r="M7" s="233"/>
      <c r="N7" s="233"/>
      <c r="O7" s="233"/>
      <c r="P7" s="233"/>
      <c r="Q7" s="234"/>
      <c r="R7" s="4"/>
      <c r="S7" s="4"/>
    </row>
    <row r="8" spans="1:19" s="5" customFormat="1" ht="30" customHeight="1" thickBot="1" x14ac:dyDescent="0.3">
      <c r="A8" s="231" t="s">
        <v>9</v>
      </c>
      <c r="B8" s="231"/>
      <c r="C8" s="231"/>
      <c r="D8" s="231"/>
      <c r="E8" s="231"/>
      <c r="F8" s="231"/>
      <c r="G8" s="231"/>
      <c r="H8" s="232" t="s">
        <v>266</v>
      </c>
      <c r="I8" s="233"/>
      <c r="J8" s="233"/>
      <c r="K8" s="233"/>
      <c r="L8" s="233"/>
      <c r="M8" s="233"/>
      <c r="N8" s="233"/>
      <c r="O8" s="233"/>
      <c r="P8" s="233"/>
      <c r="Q8" s="234"/>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pageMargins left="0.7" right="0.7" top="0.75" bottom="0.75" header="0.3" footer="0.3"/>
  <pageSetup scale="52" orientation="portrait" horizontalDpi="1200" verticalDpi="1200" r:id="rId1"/>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80" zoomScaleNormal="80" workbookViewId="0">
      <selection activeCell="A9" sqref="A9"/>
    </sheetView>
  </sheetViews>
  <sheetFormatPr defaultRowHeight="12.5" x14ac:dyDescent="0.25"/>
  <cols>
    <col min="1" max="5" width="20.6328125" customWidth="1"/>
  </cols>
  <sheetData>
    <row r="1" spans="1:5" ht="23" x14ac:dyDescent="0.5">
      <c r="A1" s="137" t="s">
        <v>241</v>
      </c>
      <c r="B1" s="138"/>
      <c r="C1" s="138"/>
      <c r="D1" s="138"/>
      <c r="E1" s="138"/>
    </row>
    <row r="2" spans="1:5" ht="22.5" customHeight="1" x14ac:dyDescent="0.25">
      <c r="A2" s="245" t="str">
        <f>'Institution ID'!C3</f>
        <v>Virginia State University</v>
      </c>
      <c r="B2" s="245"/>
      <c r="C2" s="245"/>
      <c r="D2" s="245"/>
      <c r="E2" s="245"/>
    </row>
    <row r="3" spans="1:5" ht="16" thickBot="1" x14ac:dyDescent="0.4">
      <c r="A3" s="139"/>
      <c r="B3" s="139"/>
      <c r="C3" s="139"/>
      <c r="D3" s="139"/>
      <c r="E3" s="139"/>
    </row>
    <row r="4" spans="1:5" ht="85.5" customHeight="1" thickBot="1" x14ac:dyDescent="0.3">
      <c r="A4" s="246" t="s">
        <v>217</v>
      </c>
      <c r="B4" s="247"/>
      <c r="C4" s="247"/>
      <c r="D4" s="247"/>
      <c r="E4" s="248"/>
    </row>
    <row r="5" spans="1:5" ht="15.5" x14ac:dyDescent="0.35">
      <c r="A5" s="142"/>
      <c r="B5" s="142"/>
      <c r="C5" s="142"/>
      <c r="D5" s="142"/>
      <c r="E5" s="142"/>
    </row>
    <row r="6" spans="1:5" ht="18.5" thickBot="1" x14ac:dyDescent="0.45">
      <c r="A6" s="249" t="s">
        <v>212</v>
      </c>
      <c r="B6" s="249"/>
      <c r="C6" s="249"/>
      <c r="D6" s="249"/>
      <c r="E6" s="249"/>
    </row>
    <row r="7" spans="1:5" ht="16" thickBot="1" x14ac:dyDescent="0.4">
      <c r="A7" s="140" t="s">
        <v>211</v>
      </c>
      <c r="B7" s="243" t="s">
        <v>213</v>
      </c>
      <c r="C7" s="244"/>
      <c r="D7" s="243" t="s">
        <v>214</v>
      </c>
      <c r="E7" s="244"/>
    </row>
    <row r="8" spans="1:5" ht="31.5" thickBot="1" x14ac:dyDescent="0.4">
      <c r="A8" s="140" t="s">
        <v>218</v>
      </c>
      <c r="B8" s="140" t="s">
        <v>219</v>
      </c>
      <c r="C8" s="140" t="s">
        <v>215</v>
      </c>
      <c r="D8" s="140" t="s">
        <v>219</v>
      </c>
      <c r="E8" s="140" t="s">
        <v>215</v>
      </c>
    </row>
    <row r="9" spans="1:5" ht="16" thickBot="1" x14ac:dyDescent="0.4">
      <c r="A9" s="141"/>
      <c r="B9" s="141"/>
      <c r="C9" s="210" t="str">
        <f>IF(B9=0,"%",B9/A9-1)</f>
        <v>%</v>
      </c>
      <c r="D9" s="141"/>
      <c r="E9" s="210" t="str">
        <f>IF(D9=0,"%",D9/B9-1)</f>
        <v>%</v>
      </c>
    </row>
    <row r="10" spans="1:5" ht="15.5" x14ac:dyDescent="0.35">
      <c r="A10" s="194"/>
      <c r="B10" s="194"/>
      <c r="C10" s="195"/>
      <c r="D10" s="194"/>
      <c r="E10" s="195"/>
    </row>
    <row r="11" spans="1:5" ht="15.5" x14ac:dyDescent="0.35">
      <c r="A11" s="142"/>
      <c r="B11" s="142"/>
      <c r="C11" s="142"/>
      <c r="D11" s="142"/>
      <c r="E11" s="142"/>
    </row>
    <row r="12" spans="1:5" ht="18.5" thickBot="1" x14ac:dyDescent="0.45">
      <c r="A12" s="249" t="s">
        <v>216</v>
      </c>
      <c r="B12" s="249"/>
      <c r="C12" s="249"/>
      <c r="D12" s="249"/>
      <c r="E12" s="249"/>
    </row>
    <row r="13" spans="1:5" ht="16" thickBot="1" x14ac:dyDescent="0.4">
      <c r="A13" s="140" t="s">
        <v>211</v>
      </c>
      <c r="B13" s="243" t="s">
        <v>213</v>
      </c>
      <c r="C13" s="244"/>
      <c r="D13" s="243" t="s">
        <v>214</v>
      </c>
      <c r="E13" s="244"/>
    </row>
    <row r="14" spans="1:5" ht="31.5" thickBot="1" x14ac:dyDescent="0.4">
      <c r="A14" s="140" t="s">
        <v>218</v>
      </c>
      <c r="B14" s="140" t="s">
        <v>219</v>
      </c>
      <c r="C14" s="140" t="s">
        <v>215</v>
      </c>
      <c r="D14" s="140" t="s">
        <v>219</v>
      </c>
      <c r="E14" s="140" t="s">
        <v>215</v>
      </c>
    </row>
    <row r="15" spans="1:5" ht="16" thickBot="1" x14ac:dyDescent="0.4">
      <c r="A15" s="141"/>
      <c r="B15" s="141"/>
      <c r="C15" s="210" t="str">
        <f>IF(B15=0,"%",B15/A15-1)</f>
        <v>%</v>
      </c>
      <c r="D15" s="141"/>
      <c r="E15" s="210" t="str">
        <f>IF(D15=0,"%",D15/B15-1)</f>
        <v>%</v>
      </c>
    </row>
  </sheetData>
  <mergeCells count="8">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election activeCell="B7" sqref="B7"/>
    </sheetView>
  </sheetViews>
  <sheetFormatPr defaultColWidth="8.54296875" defaultRowHeight="12.5" x14ac:dyDescent="0.25"/>
  <cols>
    <col min="1" max="1" width="29.81640625" customWidth="1"/>
    <col min="2" max="2" width="20.6328125" style="9" customWidth="1"/>
    <col min="3" max="5" width="20.6328125" customWidth="1"/>
    <col min="6" max="6" width="10.453125" bestFit="1" customWidth="1"/>
  </cols>
  <sheetData>
    <row r="1" spans="1:6" s="1" customFormat="1" ht="20.149999999999999" customHeight="1" x14ac:dyDescent="0.25">
      <c r="A1" s="85" t="s">
        <v>220</v>
      </c>
      <c r="B1" s="85"/>
      <c r="C1" s="85"/>
      <c r="D1" s="85"/>
      <c r="E1" s="85"/>
    </row>
    <row r="2" spans="1:6" s="1" customFormat="1" ht="20.149999999999999" customHeight="1" x14ac:dyDescent="0.25">
      <c r="A2" s="251" t="str">
        <f>'Institution ID'!C3</f>
        <v>Virginia State University</v>
      </c>
      <c r="B2" s="251"/>
      <c r="C2" s="251"/>
      <c r="D2" s="251"/>
      <c r="E2" s="251"/>
    </row>
    <row r="3" spans="1:6" s="2" customFormat="1" ht="87.5" customHeight="1" x14ac:dyDescent="0.25">
      <c r="A3" s="253" t="s">
        <v>250</v>
      </c>
      <c r="B3" s="254"/>
      <c r="C3" s="254"/>
      <c r="D3" s="254"/>
      <c r="E3" s="255"/>
    </row>
    <row r="4" spans="1:6" ht="15" customHeight="1" x14ac:dyDescent="0.3">
      <c r="A4" s="252" t="s">
        <v>0</v>
      </c>
      <c r="B4" s="78" t="s">
        <v>142</v>
      </c>
      <c r="C4" s="78" t="s">
        <v>150</v>
      </c>
      <c r="D4" s="78" t="s">
        <v>143</v>
      </c>
      <c r="E4" s="78" t="s">
        <v>144</v>
      </c>
    </row>
    <row r="5" spans="1:6" ht="30" customHeight="1" x14ac:dyDescent="0.25">
      <c r="A5" s="252"/>
      <c r="B5" s="47" t="s">
        <v>233</v>
      </c>
      <c r="C5" s="47" t="s">
        <v>233</v>
      </c>
      <c r="D5" s="47" t="s">
        <v>234</v>
      </c>
      <c r="E5" s="47" t="s">
        <v>234</v>
      </c>
    </row>
    <row r="6" spans="1:6" ht="15" customHeight="1" x14ac:dyDescent="0.3">
      <c r="A6" s="14" t="s">
        <v>12</v>
      </c>
      <c r="B6" s="250"/>
      <c r="C6" s="250"/>
      <c r="D6" s="250"/>
      <c r="E6" s="250"/>
    </row>
    <row r="7" spans="1:6" ht="15" customHeight="1" x14ac:dyDescent="0.25">
      <c r="A7" s="48" t="s">
        <v>98</v>
      </c>
      <c r="B7" s="13">
        <f>0</f>
        <v>0</v>
      </c>
      <c r="C7" s="13">
        <f>0</f>
        <v>0</v>
      </c>
      <c r="D7" s="13">
        <f>0</f>
        <v>0</v>
      </c>
      <c r="E7" s="13">
        <f>0</f>
        <v>0</v>
      </c>
    </row>
    <row r="8" spans="1:6" ht="15" customHeight="1" x14ac:dyDescent="0.25">
      <c r="A8" s="48" t="s">
        <v>99</v>
      </c>
      <c r="B8" s="13">
        <f>0</f>
        <v>0</v>
      </c>
      <c r="C8" s="13">
        <f>0</f>
        <v>0</v>
      </c>
      <c r="D8" s="13">
        <f>0</f>
        <v>0</v>
      </c>
      <c r="E8" s="13">
        <f>0</f>
        <v>0</v>
      </c>
    </row>
    <row r="9" spans="1:6" ht="15" customHeight="1" x14ac:dyDescent="0.25">
      <c r="A9" s="48" t="s">
        <v>100</v>
      </c>
      <c r="B9" s="13">
        <f>0</f>
        <v>0</v>
      </c>
      <c r="C9" s="13">
        <f>0</f>
        <v>0</v>
      </c>
      <c r="D9" s="13">
        <f>0</f>
        <v>0</v>
      </c>
      <c r="E9" s="13">
        <f>0</f>
        <v>0</v>
      </c>
    </row>
    <row r="10" spans="1:6" ht="15" customHeight="1" x14ac:dyDescent="0.25">
      <c r="A10" s="48" t="s">
        <v>101</v>
      </c>
      <c r="B10" s="13">
        <f>0</f>
        <v>0</v>
      </c>
      <c r="C10" s="13">
        <f>0</f>
        <v>0</v>
      </c>
      <c r="D10" s="13">
        <f>0</f>
        <v>0</v>
      </c>
      <c r="E10" s="13">
        <f>0</f>
        <v>0</v>
      </c>
      <c r="F10" s="54" t="s">
        <v>117</v>
      </c>
    </row>
    <row r="11" spans="1:6" ht="15" customHeight="1" x14ac:dyDescent="0.25">
      <c r="A11" s="48" t="s">
        <v>102</v>
      </c>
      <c r="B11" s="13">
        <f>0</f>
        <v>0</v>
      </c>
      <c r="C11" s="13">
        <f>0</f>
        <v>0</v>
      </c>
      <c r="D11" s="13">
        <f>0</f>
        <v>0</v>
      </c>
      <c r="E11" s="13">
        <f>0</f>
        <v>0</v>
      </c>
    </row>
    <row r="12" spans="1:6" ht="15" customHeight="1" x14ac:dyDescent="0.25">
      <c r="A12" s="48" t="s">
        <v>103</v>
      </c>
      <c r="B12" s="13">
        <f>0</f>
        <v>0</v>
      </c>
      <c r="C12" s="13">
        <f>0</f>
        <v>0</v>
      </c>
      <c r="D12" s="13">
        <f>0</f>
        <v>0</v>
      </c>
      <c r="E12" s="13">
        <f>0</f>
        <v>0</v>
      </c>
    </row>
    <row r="13" spans="1:6" ht="15" customHeight="1" x14ac:dyDescent="0.25">
      <c r="A13" s="48" t="s">
        <v>104</v>
      </c>
      <c r="B13" s="13">
        <f>0</f>
        <v>0</v>
      </c>
      <c r="C13" s="13">
        <f>0</f>
        <v>0</v>
      </c>
      <c r="D13" s="13">
        <f>0</f>
        <v>0</v>
      </c>
      <c r="E13" s="13">
        <f>0</f>
        <v>0</v>
      </c>
    </row>
    <row r="14" spans="1:6" ht="15" customHeight="1" x14ac:dyDescent="0.25">
      <c r="A14" s="48" t="s">
        <v>105</v>
      </c>
      <c r="B14" s="13">
        <f>0</f>
        <v>0</v>
      </c>
      <c r="C14" s="13">
        <f>0</f>
        <v>0</v>
      </c>
      <c r="D14" s="13">
        <f>0</f>
        <v>0</v>
      </c>
      <c r="E14" s="13">
        <f>0</f>
        <v>0</v>
      </c>
    </row>
    <row r="15" spans="1:6" ht="15" customHeight="1" x14ac:dyDescent="0.25">
      <c r="A15" s="48" t="s">
        <v>106</v>
      </c>
      <c r="B15" s="13">
        <f>0</f>
        <v>0</v>
      </c>
      <c r="C15" s="13">
        <f>0</f>
        <v>0</v>
      </c>
      <c r="D15" s="13">
        <f>0</f>
        <v>0</v>
      </c>
      <c r="E15" s="13">
        <f>0</f>
        <v>0</v>
      </c>
    </row>
    <row r="16" spans="1:6" ht="15" customHeight="1" x14ac:dyDescent="0.25">
      <c r="A16" s="48" t="s">
        <v>107</v>
      </c>
      <c r="B16" s="13">
        <f>0</f>
        <v>0</v>
      </c>
      <c r="C16" s="13">
        <f>0</f>
        <v>0</v>
      </c>
      <c r="D16" s="13">
        <f>0</f>
        <v>0</v>
      </c>
      <c r="E16" s="13">
        <f>0</f>
        <v>0</v>
      </c>
    </row>
    <row r="17" spans="1:6" ht="15" customHeight="1" x14ac:dyDescent="0.25">
      <c r="A17" s="48" t="s">
        <v>108</v>
      </c>
      <c r="B17" s="13">
        <f>0</f>
        <v>0</v>
      </c>
      <c r="C17" s="13">
        <f>0</f>
        <v>0</v>
      </c>
      <c r="D17" s="13">
        <f>0</f>
        <v>0</v>
      </c>
      <c r="E17" s="13">
        <f>0</f>
        <v>0</v>
      </c>
    </row>
    <row r="18" spans="1:6" ht="15" customHeight="1" x14ac:dyDescent="0.25">
      <c r="A18" s="48" t="s">
        <v>109</v>
      </c>
      <c r="B18" s="13">
        <f>0</f>
        <v>0</v>
      </c>
      <c r="C18" s="13">
        <f>0</f>
        <v>0</v>
      </c>
      <c r="D18" s="13">
        <f>0</f>
        <v>0</v>
      </c>
      <c r="E18" s="13">
        <f>0</f>
        <v>0</v>
      </c>
    </row>
    <row r="19" spans="1:6" ht="15" customHeight="1" x14ac:dyDescent="0.25">
      <c r="A19" s="48" t="s">
        <v>110</v>
      </c>
      <c r="B19" s="13">
        <f>0</f>
        <v>0</v>
      </c>
      <c r="C19" s="13">
        <f>0</f>
        <v>0</v>
      </c>
      <c r="D19" s="13">
        <f>0</f>
        <v>0</v>
      </c>
      <c r="E19" s="13">
        <f>0</f>
        <v>0</v>
      </c>
    </row>
    <row r="20" spans="1:6" ht="15" customHeight="1" x14ac:dyDescent="0.25">
      <c r="A20" s="48" t="s">
        <v>111</v>
      </c>
      <c r="B20" s="13">
        <f>0</f>
        <v>0</v>
      </c>
      <c r="C20" s="13">
        <f>0</f>
        <v>0</v>
      </c>
      <c r="D20" s="13">
        <f>0</f>
        <v>0</v>
      </c>
      <c r="E20" s="13">
        <f>0</f>
        <v>0</v>
      </c>
    </row>
    <row r="21" spans="1:6" ht="15" customHeight="1" x14ac:dyDescent="0.25">
      <c r="A21" s="11" t="s">
        <v>3</v>
      </c>
      <c r="B21" s="13">
        <f>0</f>
        <v>0</v>
      </c>
      <c r="C21" s="13">
        <f>0</f>
        <v>0</v>
      </c>
      <c r="D21" s="13">
        <f>0</f>
        <v>0</v>
      </c>
      <c r="E21" s="13">
        <f>0</f>
        <v>0</v>
      </c>
      <c r="F21" t="s">
        <v>117</v>
      </c>
    </row>
    <row r="22" spans="1:6" ht="15" customHeight="1" x14ac:dyDescent="0.25">
      <c r="A22" s="84" t="s">
        <v>222</v>
      </c>
      <c r="B22" s="43">
        <f>SUM(B7:B21)</f>
        <v>0</v>
      </c>
      <c r="C22" s="43">
        <f>SUM(C7:C21)</f>
        <v>0</v>
      </c>
      <c r="D22" s="43">
        <f>SUM(D7:D21)</f>
        <v>0</v>
      </c>
      <c r="E22" s="43">
        <f>SUM(E7:E21)</f>
        <v>0</v>
      </c>
    </row>
    <row r="23" spans="1:6" s="9" customFormat="1" ht="15" customHeight="1" x14ac:dyDescent="0.25">
      <c r="A23" s="130"/>
      <c r="B23" s="80"/>
      <c r="C23" s="80"/>
      <c r="D23" s="80"/>
      <c r="E23" s="80"/>
    </row>
    <row r="24" spans="1:6" s="9" customFormat="1" ht="15" customHeight="1" x14ac:dyDescent="0.25">
      <c r="A24" s="130"/>
      <c r="B24" s="80"/>
      <c r="C24" s="80"/>
      <c r="D24" s="80"/>
      <c r="E24" s="80"/>
    </row>
    <row r="25" spans="1:6" s="9" customFormat="1" ht="15" customHeight="1" x14ac:dyDescent="0.3">
      <c r="A25" s="117"/>
      <c r="B25" s="132" t="s">
        <v>142</v>
      </c>
      <c r="C25" s="132" t="s">
        <v>150</v>
      </c>
      <c r="D25" s="132" t="s">
        <v>143</v>
      </c>
      <c r="E25" s="132" t="s">
        <v>144</v>
      </c>
    </row>
    <row r="26" spans="1:6" s="9" customFormat="1" ht="15" customHeight="1" x14ac:dyDescent="0.3">
      <c r="A26" s="131" t="s">
        <v>145</v>
      </c>
      <c r="B26" s="133" t="s">
        <v>221</v>
      </c>
      <c r="C26" s="133" t="s">
        <v>221</v>
      </c>
      <c r="D26" s="133" t="s">
        <v>221</v>
      </c>
      <c r="E26" s="133" t="s">
        <v>221</v>
      </c>
    </row>
    <row r="27" spans="1:6" s="9" customFormat="1" ht="15" customHeight="1" x14ac:dyDescent="0.25">
      <c r="A27" s="79" t="s">
        <v>146</v>
      </c>
      <c r="B27" s="81">
        <f>0</f>
        <v>0</v>
      </c>
      <c r="C27" s="81">
        <f>0</f>
        <v>0</v>
      </c>
      <c r="D27" s="81">
        <f>0</f>
        <v>0</v>
      </c>
      <c r="E27" s="81">
        <f>0</f>
        <v>0</v>
      </c>
    </row>
    <row r="28" spans="1:6" s="9" customFormat="1" ht="15" customHeight="1" x14ac:dyDescent="0.25">
      <c r="A28" s="79" t="s">
        <v>147</v>
      </c>
      <c r="B28" s="81">
        <f>0</f>
        <v>0</v>
      </c>
      <c r="C28" s="81">
        <f>0</f>
        <v>0</v>
      </c>
      <c r="D28" s="81">
        <f>0</f>
        <v>0</v>
      </c>
      <c r="E28" s="81">
        <f>0</f>
        <v>0</v>
      </c>
    </row>
    <row r="29" spans="1:6" s="9" customFormat="1" ht="15" customHeight="1" x14ac:dyDescent="0.25">
      <c r="A29" s="79" t="s">
        <v>148</v>
      </c>
      <c r="B29" s="82">
        <f>B28+B27</f>
        <v>0</v>
      </c>
      <c r="C29" s="82">
        <f>C28+C27</f>
        <v>0</v>
      </c>
      <c r="D29" s="82">
        <f t="shared" ref="D29:E29" si="0">D28+D27</f>
        <v>0</v>
      </c>
      <c r="E29" s="82">
        <f t="shared" si="0"/>
        <v>0</v>
      </c>
    </row>
    <row r="30" spans="1:6" s="9" customFormat="1" ht="15" customHeight="1" x14ac:dyDescent="0.3">
      <c r="A30" s="83" t="s">
        <v>149</v>
      </c>
      <c r="B30" s="81">
        <f>0</f>
        <v>0</v>
      </c>
      <c r="C30" s="81">
        <f>0</f>
        <v>0</v>
      </c>
      <c r="D30" s="81">
        <f>0</f>
        <v>0</v>
      </c>
      <c r="E30" s="81">
        <f>0</f>
        <v>0</v>
      </c>
    </row>
    <row r="31" spans="1:6" s="9" customFormat="1" ht="15" customHeight="1" x14ac:dyDescent="0.3">
      <c r="A31" s="135"/>
      <c r="B31" s="136"/>
      <c r="C31" s="136"/>
      <c r="D31" s="136"/>
      <c r="E31" s="136"/>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7:E21 B22:C22 B27:E28 B30:E30"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zoomScale="80" zoomScaleNormal="80" workbookViewId="0"/>
  </sheetViews>
  <sheetFormatPr defaultColWidth="9.1796875" defaultRowHeight="12.5" x14ac:dyDescent="0.25"/>
  <cols>
    <col min="1" max="1" width="9.81640625" style="144" customWidth="1"/>
    <col min="2" max="2" width="50.54296875" style="144" customWidth="1"/>
    <col min="3" max="3" width="13.1796875" style="144" customWidth="1"/>
    <col min="4" max="4" width="18.54296875" style="144" customWidth="1"/>
    <col min="5" max="5" width="15.453125" style="144" customWidth="1"/>
    <col min="6" max="7" width="18.54296875" style="144" customWidth="1"/>
    <col min="8" max="8" width="18.36328125" style="144" customWidth="1"/>
    <col min="9" max="9" width="20.1796875" style="144" customWidth="1"/>
    <col min="10" max="11" width="50.54296875" style="144" customWidth="1"/>
    <col min="12" max="12" width="41.81640625" style="144" customWidth="1"/>
    <col min="13" max="16384" width="9.1796875" style="144"/>
  </cols>
  <sheetData>
    <row r="1" spans="1:11" ht="20.149999999999999" customHeight="1" x14ac:dyDescent="0.25">
      <c r="A1" s="143" t="s">
        <v>223</v>
      </c>
      <c r="B1" s="143"/>
      <c r="C1" s="143"/>
      <c r="D1" s="143"/>
      <c r="E1" s="143"/>
      <c r="F1" s="143"/>
      <c r="G1" s="143"/>
      <c r="H1" s="143"/>
      <c r="I1" s="143"/>
    </row>
    <row r="2" spans="1:11" ht="20.149999999999999" customHeight="1" x14ac:dyDescent="0.25">
      <c r="A2" s="261" t="str">
        <f>'Institution ID'!C3</f>
        <v>Virginia State University</v>
      </c>
      <c r="B2" s="261"/>
      <c r="C2" s="261"/>
      <c r="D2" s="261"/>
      <c r="E2" s="261"/>
      <c r="F2" s="261"/>
      <c r="G2" s="261"/>
      <c r="H2" s="261"/>
      <c r="I2" s="261"/>
    </row>
    <row r="3" spans="1:11" s="147" customFormat="1" ht="20.149999999999999" customHeight="1" x14ac:dyDescent="0.25">
      <c r="A3" s="145" t="s">
        <v>224</v>
      </c>
      <c r="B3" s="146"/>
      <c r="C3" s="146"/>
      <c r="D3" s="146"/>
      <c r="E3" s="146"/>
      <c r="F3" s="146"/>
    </row>
    <row r="4" spans="1:11" s="148" customFormat="1" ht="30" customHeight="1" x14ac:dyDescent="0.25">
      <c r="A4" s="259" t="s">
        <v>252</v>
      </c>
      <c r="B4" s="259"/>
      <c r="C4" s="259"/>
      <c r="D4" s="259"/>
      <c r="E4" s="259"/>
      <c r="F4" s="259"/>
      <c r="G4" s="259"/>
      <c r="H4" s="259"/>
      <c r="I4" s="259"/>
      <c r="J4" s="259"/>
      <c r="K4" s="259"/>
    </row>
    <row r="5" spans="1:11" s="148" customFormat="1" ht="79.5" customHeight="1" thickBot="1" x14ac:dyDescent="0.3">
      <c r="A5" s="260"/>
      <c r="B5" s="260"/>
      <c r="C5" s="260"/>
      <c r="D5" s="260"/>
      <c r="E5" s="260"/>
      <c r="F5" s="260"/>
      <c r="G5" s="260"/>
      <c r="H5" s="260"/>
      <c r="I5" s="260"/>
      <c r="J5" s="260"/>
      <c r="K5" s="260"/>
    </row>
    <row r="6" spans="1:11" s="149" customFormat="1" ht="20.149999999999999" customHeight="1" thickBot="1" x14ac:dyDescent="0.4">
      <c r="A6" s="262" t="s">
        <v>25</v>
      </c>
      <c r="B6" s="265" t="s">
        <v>162</v>
      </c>
      <c r="C6" s="266"/>
      <c r="D6" s="266"/>
      <c r="E6" s="266"/>
      <c r="F6" s="266"/>
      <c r="G6" s="266"/>
      <c r="H6" s="266"/>
      <c r="I6" s="266"/>
      <c r="J6" s="266"/>
      <c r="K6" s="267"/>
    </row>
    <row r="7" spans="1:11" s="149" customFormat="1" ht="20.149999999999999" customHeight="1" thickBot="1" x14ac:dyDescent="0.4">
      <c r="A7" s="263"/>
      <c r="C7" s="150"/>
      <c r="D7" s="265" t="s">
        <v>141</v>
      </c>
      <c r="E7" s="266"/>
      <c r="F7" s="266"/>
      <c r="G7" s="266"/>
      <c r="H7" s="266"/>
      <c r="I7" s="266"/>
      <c r="J7" s="151" t="s">
        <v>163</v>
      </c>
      <c r="K7" s="152" t="s">
        <v>164</v>
      </c>
    </row>
    <row r="8" spans="1:11" s="149" customFormat="1" ht="20.149999999999999" customHeight="1" thickBot="1" x14ac:dyDescent="0.4">
      <c r="A8" s="263"/>
      <c r="B8" s="268" t="s">
        <v>26</v>
      </c>
      <c r="C8" s="281" t="s">
        <v>122</v>
      </c>
      <c r="D8" s="266"/>
      <c r="E8" s="266"/>
      <c r="F8" s="266"/>
      <c r="G8" s="266"/>
      <c r="H8" s="266"/>
      <c r="I8" s="266"/>
      <c r="J8" s="278" t="s">
        <v>165</v>
      </c>
      <c r="K8" s="275" t="s">
        <v>166</v>
      </c>
    </row>
    <row r="9" spans="1:11" s="149" customFormat="1" ht="20.149999999999999" customHeight="1" thickBot="1" x14ac:dyDescent="0.4">
      <c r="A9" s="263"/>
      <c r="B9" s="269"/>
      <c r="C9" s="282"/>
      <c r="D9" s="271" t="s">
        <v>139</v>
      </c>
      <c r="E9" s="272"/>
      <c r="F9" s="273"/>
      <c r="G9" s="274" t="s">
        <v>140</v>
      </c>
      <c r="H9" s="266"/>
      <c r="I9" s="266"/>
      <c r="J9" s="279"/>
      <c r="K9" s="276"/>
    </row>
    <row r="10" spans="1:11" s="149" customFormat="1" ht="52.5" customHeight="1" thickBot="1" x14ac:dyDescent="0.4">
      <c r="A10" s="264"/>
      <c r="B10" s="270"/>
      <c r="C10" s="283"/>
      <c r="D10" s="154" t="s">
        <v>119</v>
      </c>
      <c r="E10" s="154" t="s">
        <v>4</v>
      </c>
      <c r="F10" s="154" t="s">
        <v>118</v>
      </c>
      <c r="G10" s="154" t="s">
        <v>119</v>
      </c>
      <c r="H10" s="154" t="s">
        <v>4</v>
      </c>
      <c r="I10" s="154" t="s">
        <v>118</v>
      </c>
      <c r="J10" s="280"/>
      <c r="K10" s="277"/>
    </row>
    <row r="11" spans="1:11" ht="20.149999999999999" customHeight="1" thickBot="1" x14ac:dyDescent="0.3">
      <c r="A11" s="155">
        <v>1</v>
      </c>
      <c r="B11" s="156" t="s">
        <v>267</v>
      </c>
      <c r="C11" s="157">
        <v>3</v>
      </c>
      <c r="D11" s="218">
        <v>10500</v>
      </c>
      <c r="E11" s="158">
        <v>10500</v>
      </c>
      <c r="F11" s="158">
        <f>0</f>
        <v>0</v>
      </c>
      <c r="G11" s="221">
        <v>10500</v>
      </c>
      <c r="H11" s="158">
        <v>10500</v>
      </c>
      <c r="I11" s="158">
        <f>0</f>
        <v>0</v>
      </c>
      <c r="J11" s="159"/>
      <c r="K11" s="159"/>
    </row>
    <row r="12" spans="1:11" ht="31.75" customHeight="1" thickTop="1" thickBot="1" x14ac:dyDescent="0.3">
      <c r="A12" s="160">
        <v>2</v>
      </c>
      <c r="B12" s="161" t="s">
        <v>268</v>
      </c>
      <c r="C12" s="162">
        <v>3</v>
      </c>
      <c r="D12" s="219">
        <v>349000</v>
      </c>
      <c r="E12" s="163">
        <v>349000</v>
      </c>
      <c r="F12" s="163">
        <f>0</f>
        <v>0</v>
      </c>
      <c r="G12" s="222">
        <v>349000</v>
      </c>
      <c r="H12" s="163">
        <v>349000</v>
      </c>
      <c r="I12" s="163">
        <f>0</f>
        <v>0</v>
      </c>
      <c r="J12" s="164"/>
      <c r="K12" s="164"/>
    </row>
    <row r="13" spans="1:11" ht="20.149999999999999" customHeight="1" thickTop="1" thickBot="1" x14ac:dyDescent="0.3">
      <c r="A13" s="160">
        <v>3</v>
      </c>
      <c r="B13" s="161" t="s">
        <v>275</v>
      </c>
      <c r="C13" s="157">
        <v>3</v>
      </c>
      <c r="D13" s="219">
        <v>31500</v>
      </c>
      <c r="E13" s="163">
        <v>31500</v>
      </c>
      <c r="F13" s="163">
        <f>0</f>
        <v>0</v>
      </c>
      <c r="G13" s="222">
        <v>31500</v>
      </c>
      <c r="H13" s="163">
        <v>31500</v>
      </c>
      <c r="I13" s="163">
        <f>0</f>
        <v>0</v>
      </c>
      <c r="J13" s="164"/>
      <c r="K13" s="164"/>
    </row>
    <row r="14" spans="1:11" ht="26.4" customHeight="1" thickTop="1" thickBot="1" x14ac:dyDescent="0.3">
      <c r="A14" s="160">
        <v>4</v>
      </c>
      <c r="B14" s="161" t="s">
        <v>269</v>
      </c>
      <c r="C14" s="162">
        <v>3</v>
      </c>
      <c r="D14" s="219">
        <v>15750</v>
      </c>
      <c r="E14" s="163">
        <v>15750</v>
      </c>
      <c r="F14" s="163">
        <f>0</f>
        <v>0</v>
      </c>
      <c r="G14" s="222">
        <v>15750</v>
      </c>
      <c r="H14" s="163">
        <v>15750</v>
      </c>
      <c r="I14" s="163">
        <f>0</f>
        <v>0</v>
      </c>
      <c r="J14" s="164"/>
      <c r="K14" s="164"/>
    </row>
    <row r="15" spans="1:11" ht="27.65" customHeight="1" thickTop="1" thickBot="1" x14ac:dyDescent="0.3">
      <c r="A15" s="165">
        <v>5</v>
      </c>
      <c r="B15" s="166" t="s">
        <v>270</v>
      </c>
      <c r="C15" s="162">
        <v>3</v>
      </c>
      <c r="D15" s="219">
        <v>21000</v>
      </c>
      <c r="E15" s="163">
        <v>21000</v>
      </c>
      <c r="F15" s="163">
        <f>0</f>
        <v>0</v>
      </c>
      <c r="G15" s="222">
        <v>21000</v>
      </c>
      <c r="H15" s="163">
        <v>21000</v>
      </c>
      <c r="I15" s="163">
        <f>0</f>
        <v>0</v>
      </c>
      <c r="J15" s="164"/>
      <c r="K15" s="164"/>
    </row>
    <row r="16" spans="1:11" ht="30" customHeight="1" thickTop="1" thickBot="1" x14ac:dyDescent="0.3">
      <c r="A16" s="160">
        <v>6</v>
      </c>
      <c r="B16" s="161" t="s">
        <v>276</v>
      </c>
      <c r="C16" s="162">
        <v>3</v>
      </c>
      <c r="D16" s="219">
        <v>94500</v>
      </c>
      <c r="E16" s="163">
        <v>94500</v>
      </c>
      <c r="F16" s="163">
        <f>0</f>
        <v>0</v>
      </c>
      <c r="G16" s="222">
        <v>94500</v>
      </c>
      <c r="H16" s="163">
        <v>94500</v>
      </c>
      <c r="I16" s="163">
        <f>0</f>
        <v>0</v>
      </c>
      <c r="J16" s="164"/>
      <c r="K16" s="164"/>
    </row>
    <row r="17" spans="1:12" ht="25.25" customHeight="1" thickTop="1" thickBot="1" x14ac:dyDescent="0.3">
      <c r="A17" s="160">
        <v>7</v>
      </c>
      <c r="B17" s="161" t="s">
        <v>271</v>
      </c>
      <c r="C17" s="162">
        <v>3</v>
      </c>
      <c r="D17" s="219">
        <v>52500</v>
      </c>
      <c r="E17" s="163">
        <v>52500</v>
      </c>
      <c r="F17" s="163">
        <f>0</f>
        <v>0</v>
      </c>
      <c r="G17" s="222">
        <v>52500</v>
      </c>
      <c r="H17" s="163">
        <v>52500</v>
      </c>
      <c r="I17" s="163">
        <f>0</f>
        <v>0</v>
      </c>
      <c r="J17" s="164"/>
      <c r="K17" s="164"/>
    </row>
    <row r="18" spans="1:12" ht="20.149999999999999" customHeight="1" thickTop="1" thickBot="1" x14ac:dyDescent="0.3">
      <c r="A18" s="160">
        <v>8</v>
      </c>
      <c r="B18" s="161" t="s">
        <v>277</v>
      </c>
      <c r="C18" s="162">
        <v>3</v>
      </c>
      <c r="D18" s="219">
        <v>78750</v>
      </c>
      <c r="E18" s="163">
        <v>78750</v>
      </c>
      <c r="F18" s="163">
        <f>0</f>
        <v>0</v>
      </c>
      <c r="G18" s="222">
        <v>78750</v>
      </c>
      <c r="H18" s="163">
        <v>78750</v>
      </c>
      <c r="I18" s="163">
        <f>0</f>
        <v>0</v>
      </c>
      <c r="J18" s="164"/>
      <c r="K18" s="164"/>
    </row>
    <row r="19" spans="1:12" ht="20.149999999999999" customHeight="1" thickTop="1" thickBot="1" x14ac:dyDescent="0.3">
      <c r="A19" s="160">
        <v>9</v>
      </c>
      <c r="B19" s="161" t="s">
        <v>278</v>
      </c>
      <c r="C19" s="157">
        <v>3</v>
      </c>
      <c r="D19" s="219">
        <f t="shared" ref="D19:D23" si="0">SUM(E19:F19)</f>
        <v>624363</v>
      </c>
      <c r="E19" s="163">
        <v>624363</v>
      </c>
      <c r="F19" s="163">
        <f>0</f>
        <v>0</v>
      </c>
      <c r="G19" s="222">
        <f t="shared" ref="G19:G23" si="1">SUM(H19:I19)</f>
        <v>624363</v>
      </c>
      <c r="H19" s="163">
        <v>624363</v>
      </c>
      <c r="I19" s="163">
        <f>0</f>
        <v>0</v>
      </c>
      <c r="J19" s="164"/>
      <c r="K19" s="164"/>
    </row>
    <row r="20" spans="1:12" ht="25.75" customHeight="1" thickTop="1" thickBot="1" x14ac:dyDescent="0.3">
      <c r="A20" s="160">
        <v>10</v>
      </c>
      <c r="B20" s="161" t="s">
        <v>272</v>
      </c>
      <c r="C20" s="162">
        <v>3</v>
      </c>
      <c r="D20" s="219">
        <f t="shared" si="0"/>
        <v>50000</v>
      </c>
      <c r="E20" s="163">
        <v>50000</v>
      </c>
      <c r="F20" s="163">
        <f>0</f>
        <v>0</v>
      </c>
      <c r="G20" s="222">
        <f t="shared" si="1"/>
        <v>50000</v>
      </c>
      <c r="H20" s="163">
        <v>50000</v>
      </c>
      <c r="I20" s="163">
        <f>0</f>
        <v>0</v>
      </c>
      <c r="J20" s="164"/>
      <c r="K20" s="164"/>
    </row>
    <row r="21" spans="1:12" ht="34.25" customHeight="1" thickTop="1" thickBot="1" x14ac:dyDescent="0.3">
      <c r="A21" s="160">
        <v>11</v>
      </c>
      <c r="B21" s="161" t="s">
        <v>273</v>
      </c>
      <c r="C21" s="162">
        <v>3</v>
      </c>
      <c r="D21" s="219">
        <f t="shared" si="0"/>
        <v>392107</v>
      </c>
      <c r="E21" s="163">
        <v>392107</v>
      </c>
      <c r="F21" s="163">
        <f>0</f>
        <v>0</v>
      </c>
      <c r="G21" s="222">
        <v>392107</v>
      </c>
      <c r="H21" s="163">
        <v>392107</v>
      </c>
      <c r="I21" s="163">
        <f>0</f>
        <v>0</v>
      </c>
      <c r="J21" s="164"/>
      <c r="K21" s="164"/>
    </row>
    <row r="22" spans="1:12" ht="20.149999999999999" customHeight="1" thickTop="1" thickBot="1" x14ac:dyDescent="0.3">
      <c r="A22" s="160"/>
      <c r="B22" s="161"/>
      <c r="C22" s="162"/>
      <c r="D22" s="219">
        <f t="shared" si="0"/>
        <v>0</v>
      </c>
      <c r="E22" s="163">
        <f>0</f>
        <v>0</v>
      </c>
      <c r="F22" s="163">
        <f>0</f>
        <v>0</v>
      </c>
      <c r="G22" s="222">
        <f t="shared" si="1"/>
        <v>0</v>
      </c>
      <c r="H22" s="163">
        <f>0</f>
        <v>0</v>
      </c>
      <c r="I22" s="163">
        <f>0</f>
        <v>0</v>
      </c>
      <c r="J22" s="164"/>
      <c r="K22" s="164"/>
    </row>
    <row r="23" spans="1:12" ht="20.149999999999999" customHeight="1" thickTop="1" x14ac:dyDescent="0.25">
      <c r="A23" s="160"/>
      <c r="B23" s="161"/>
      <c r="C23" s="162"/>
      <c r="D23" s="220">
        <f t="shared" si="0"/>
        <v>0</v>
      </c>
      <c r="E23" s="163">
        <f>0</f>
        <v>0</v>
      </c>
      <c r="F23" s="163">
        <f>0</f>
        <v>0</v>
      </c>
      <c r="G23" s="223">
        <f t="shared" si="1"/>
        <v>0</v>
      </c>
      <c r="H23" s="163">
        <f>0</f>
        <v>0</v>
      </c>
      <c r="I23" s="163">
        <f>0</f>
        <v>0</v>
      </c>
      <c r="J23" s="164"/>
      <c r="K23" s="164"/>
    </row>
    <row r="24" spans="1:12" ht="20.149999999999999" customHeight="1" x14ac:dyDescent="0.25">
      <c r="A24" s="256"/>
      <c r="B24" s="257"/>
      <c r="C24" s="257"/>
      <c r="D24" s="257"/>
      <c r="E24" s="257"/>
      <c r="F24" s="257"/>
      <c r="G24" s="257"/>
      <c r="H24" s="257"/>
      <c r="I24" s="257"/>
      <c r="J24" s="257"/>
      <c r="K24" s="257"/>
    </row>
    <row r="25" spans="1:12" ht="41.15" customHeight="1" x14ac:dyDescent="0.25">
      <c r="A25" s="167"/>
      <c r="B25" s="168" t="s">
        <v>167</v>
      </c>
      <c r="C25" s="168"/>
      <c r="D25" s="70">
        <f>SUM(D11:D23)</f>
        <v>1719970</v>
      </c>
      <c r="E25" s="42">
        <f t="shared" ref="E25:I25" si="2">SUM(E11:E23)</f>
        <v>1719970</v>
      </c>
      <c r="F25" s="42">
        <f t="shared" si="2"/>
        <v>0</v>
      </c>
      <c r="G25" s="217">
        <f t="shared" si="2"/>
        <v>1719970</v>
      </c>
      <c r="H25" s="42">
        <f t="shared" si="2"/>
        <v>1719970</v>
      </c>
      <c r="I25" s="42">
        <f t="shared" si="2"/>
        <v>0</v>
      </c>
      <c r="J25" s="258"/>
      <c r="K25" s="258"/>
    </row>
    <row r="26" spans="1:12" x14ac:dyDescent="0.25">
      <c r="A26" s="169"/>
    </row>
    <row r="27" spans="1:12" ht="18" x14ac:dyDescent="0.4">
      <c r="A27" s="170" t="s">
        <v>225</v>
      </c>
      <c r="B27" s="171"/>
      <c r="C27" s="171"/>
      <c r="D27" s="171"/>
      <c r="E27" s="171"/>
      <c r="F27" s="171"/>
      <c r="G27" s="171"/>
      <c r="H27" s="207"/>
      <c r="I27" s="172"/>
    </row>
    <row r="28" spans="1:12" ht="90.75" customHeight="1" thickBot="1" x14ac:dyDescent="0.3">
      <c r="A28" s="302" t="s">
        <v>251</v>
      </c>
      <c r="B28" s="303"/>
      <c r="C28" s="303"/>
      <c r="D28" s="303"/>
      <c r="E28" s="303"/>
      <c r="F28" s="303"/>
      <c r="G28" s="303"/>
      <c r="H28" s="303"/>
      <c r="I28" s="303"/>
      <c r="J28" s="303"/>
      <c r="K28" s="303"/>
    </row>
    <row r="29" spans="1:12" ht="16.5" customHeight="1" thickBot="1" x14ac:dyDescent="0.4">
      <c r="A29" s="196"/>
      <c r="B29" s="289" t="s">
        <v>168</v>
      </c>
      <c r="C29" s="290"/>
      <c r="D29" s="286" t="s">
        <v>139</v>
      </c>
      <c r="E29" s="287"/>
      <c r="F29" s="288"/>
      <c r="G29" s="286" t="s">
        <v>140</v>
      </c>
      <c r="H29" s="287"/>
      <c r="I29" s="288"/>
      <c r="J29" s="174"/>
      <c r="K29" s="307"/>
      <c r="L29" s="307"/>
    </row>
    <row r="30" spans="1:12" ht="51.75" customHeight="1" thickBot="1" x14ac:dyDescent="0.4">
      <c r="A30" s="196"/>
      <c r="B30" s="305" t="s">
        <v>0</v>
      </c>
      <c r="C30" s="306"/>
      <c r="D30" s="154" t="s">
        <v>119</v>
      </c>
      <c r="E30" s="154" t="s">
        <v>4</v>
      </c>
      <c r="F30" s="153" t="s">
        <v>118</v>
      </c>
      <c r="G30" s="154" t="s">
        <v>119</v>
      </c>
      <c r="H30" s="154" t="s">
        <v>4</v>
      </c>
      <c r="I30" s="153" t="s">
        <v>118</v>
      </c>
      <c r="J30" s="174"/>
      <c r="K30" s="174"/>
      <c r="L30" s="175"/>
    </row>
    <row r="31" spans="1:12" ht="20.149999999999999" customHeight="1" x14ac:dyDescent="0.25">
      <c r="A31" s="173"/>
      <c r="B31" s="292" t="s">
        <v>120</v>
      </c>
      <c r="C31" s="293"/>
      <c r="D31" s="214">
        <f t="shared" ref="D31:I31" si="3">+D25</f>
        <v>1719970</v>
      </c>
      <c r="E31" s="215">
        <f t="shared" si="3"/>
        <v>1719970</v>
      </c>
      <c r="F31" s="215">
        <f t="shared" si="3"/>
        <v>0</v>
      </c>
      <c r="G31" s="216">
        <f t="shared" si="3"/>
        <v>1719970</v>
      </c>
      <c r="H31" s="215">
        <f t="shared" si="3"/>
        <v>1719970</v>
      </c>
      <c r="I31" s="215">
        <f t="shared" si="3"/>
        <v>0</v>
      </c>
      <c r="J31" s="176"/>
      <c r="K31" s="176"/>
      <c r="L31" s="176"/>
    </row>
    <row r="32" spans="1:12" ht="20.149999999999999" customHeight="1" x14ac:dyDescent="0.25">
      <c r="A32" s="177"/>
      <c r="B32" s="304" t="s">
        <v>125</v>
      </c>
      <c r="C32" s="296"/>
      <c r="D32" s="178">
        <f>SUM(E32:F32)</f>
        <v>0</v>
      </c>
      <c r="E32" s="179">
        <f>0</f>
        <v>0</v>
      </c>
      <c r="F32" s="179">
        <f>0</f>
        <v>0</v>
      </c>
      <c r="G32" s="180">
        <f>SUM(H32:I32)</f>
        <v>0</v>
      </c>
      <c r="H32" s="179">
        <f>0</f>
        <v>0</v>
      </c>
      <c r="I32" s="179">
        <f>0</f>
        <v>0</v>
      </c>
      <c r="J32" s="181"/>
      <c r="K32" s="181"/>
      <c r="L32" s="181"/>
    </row>
    <row r="33" spans="1:12" ht="20.149999999999999" customHeight="1" x14ac:dyDescent="0.25">
      <c r="A33" s="177"/>
      <c r="B33" s="304" t="s">
        <v>131</v>
      </c>
      <c r="C33" s="296"/>
      <c r="D33" s="182">
        <f>+F33</f>
        <v>0</v>
      </c>
      <c r="E33" s="183"/>
      <c r="F33" s="183">
        <f>0</f>
        <v>0</v>
      </c>
      <c r="G33" s="184">
        <f>+I33</f>
        <v>0</v>
      </c>
      <c r="H33" s="183"/>
      <c r="I33" s="183">
        <f>0</f>
        <v>0</v>
      </c>
      <c r="J33" s="185"/>
      <c r="K33" s="185"/>
      <c r="L33" s="185"/>
    </row>
    <row r="34" spans="1:12" ht="20.149999999999999" customHeight="1" x14ac:dyDescent="0.25">
      <c r="A34" s="177"/>
      <c r="B34" s="186" t="s">
        <v>126</v>
      </c>
      <c r="C34" s="186"/>
      <c r="D34" s="178">
        <f>SUM(E34:F34)</f>
        <v>0</v>
      </c>
      <c r="E34" s="179">
        <f>0</f>
        <v>0</v>
      </c>
      <c r="F34" s="179">
        <f>0</f>
        <v>0</v>
      </c>
      <c r="G34" s="180">
        <f>SUM(H34:I34)</f>
        <v>0</v>
      </c>
      <c r="H34" s="179">
        <f>0</f>
        <v>0</v>
      </c>
      <c r="I34" s="179">
        <f>0</f>
        <v>0</v>
      </c>
      <c r="J34" s="181"/>
      <c r="K34" s="181"/>
      <c r="L34" s="181"/>
    </row>
    <row r="35" spans="1:12" ht="20.149999999999999" customHeight="1" x14ac:dyDescent="0.25">
      <c r="A35" s="177"/>
      <c r="B35" s="186" t="s">
        <v>127</v>
      </c>
      <c r="C35" s="186"/>
      <c r="D35" s="182">
        <f>+F35</f>
        <v>0</v>
      </c>
      <c r="E35" s="183"/>
      <c r="F35" s="183">
        <f>0</f>
        <v>0</v>
      </c>
      <c r="G35" s="184">
        <f>+I35</f>
        <v>0</v>
      </c>
      <c r="H35" s="183"/>
      <c r="I35" s="183">
        <f>0</f>
        <v>0</v>
      </c>
      <c r="J35" s="185"/>
      <c r="K35" s="185"/>
      <c r="L35" s="185"/>
    </row>
    <row r="36" spans="1:12" ht="20.149999999999999" customHeight="1" x14ac:dyDescent="0.25">
      <c r="A36" s="177"/>
      <c r="B36" s="186" t="s">
        <v>128</v>
      </c>
      <c r="C36" s="186"/>
      <c r="D36" s="178">
        <f>SUM(E36:F36)</f>
        <v>0</v>
      </c>
      <c r="E36" s="179">
        <f>0</f>
        <v>0</v>
      </c>
      <c r="F36" s="179">
        <f>0</f>
        <v>0</v>
      </c>
      <c r="G36" s="180">
        <f>SUM(H36:I36)</f>
        <v>0</v>
      </c>
      <c r="H36" s="179">
        <f>0</f>
        <v>0</v>
      </c>
      <c r="I36" s="179">
        <f>0</f>
        <v>0</v>
      </c>
      <c r="J36" s="181"/>
      <c r="K36" s="181"/>
      <c r="L36" s="181"/>
    </row>
    <row r="37" spans="1:12" ht="20.149999999999999" customHeight="1" x14ac:dyDescent="0.25">
      <c r="A37" s="177"/>
      <c r="B37" s="186" t="s">
        <v>129</v>
      </c>
      <c r="C37" s="186"/>
      <c r="D37" s="182">
        <f>+F37</f>
        <v>0</v>
      </c>
      <c r="E37" s="183"/>
      <c r="F37" s="183">
        <f>0</f>
        <v>0</v>
      </c>
      <c r="G37" s="184">
        <f>+I37</f>
        <v>0</v>
      </c>
      <c r="H37" s="183"/>
      <c r="I37" s="183">
        <f>0</f>
        <v>0</v>
      </c>
      <c r="J37" s="185"/>
      <c r="K37" s="185"/>
      <c r="L37" s="185"/>
    </row>
    <row r="38" spans="1:12" ht="20.149999999999999" customHeight="1" x14ac:dyDescent="0.25">
      <c r="A38" s="177"/>
      <c r="B38" s="296" t="s">
        <v>124</v>
      </c>
      <c r="C38" s="297"/>
      <c r="D38" s="178">
        <f>SUM(E38:F38)</f>
        <v>0</v>
      </c>
      <c r="E38" s="179">
        <f>0</f>
        <v>0</v>
      </c>
      <c r="F38" s="179">
        <f>0</f>
        <v>0</v>
      </c>
      <c r="G38" s="180">
        <f>SUM(H38:I38)</f>
        <v>0</v>
      </c>
      <c r="H38" s="179">
        <f>0</f>
        <v>0</v>
      </c>
      <c r="I38" s="179">
        <f>0</f>
        <v>0</v>
      </c>
      <c r="J38" s="181"/>
      <c r="K38" s="181"/>
      <c r="L38" s="181"/>
    </row>
    <row r="39" spans="1:12" ht="20.149999999999999" customHeight="1" x14ac:dyDescent="0.25">
      <c r="A39" s="177"/>
      <c r="B39" s="296" t="s">
        <v>130</v>
      </c>
      <c r="C39" s="297"/>
      <c r="D39" s="182">
        <f>+F39</f>
        <v>0</v>
      </c>
      <c r="E39" s="183"/>
      <c r="F39" s="183">
        <f>0</f>
        <v>0</v>
      </c>
      <c r="G39" s="184">
        <f>+I39</f>
        <v>0</v>
      </c>
      <c r="H39" s="183"/>
      <c r="I39" s="183">
        <f>0</f>
        <v>0</v>
      </c>
      <c r="J39" s="185"/>
      <c r="K39" s="185"/>
      <c r="L39" s="185"/>
    </row>
    <row r="40" spans="1:12" ht="20.149999999999999" customHeight="1" x14ac:dyDescent="0.25">
      <c r="A40" s="177"/>
      <c r="B40" s="296" t="s">
        <v>132</v>
      </c>
      <c r="C40" s="298"/>
      <c r="D40" s="178">
        <f t="shared" ref="D40:D47" si="4">SUM(E40:F40)</f>
        <v>0</v>
      </c>
      <c r="E40" s="179">
        <f>0</f>
        <v>0</v>
      </c>
      <c r="F40" s="179">
        <f>0</f>
        <v>0</v>
      </c>
      <c r="G40" s="180">
        <f t="shared" ref="G40:G47" si="5">SUM(H40:I40)</f>
        <v>0</v>
      </c>
      <c r="H40" s="179">
        <f>0</f>
        <v>0</v>
      </c>
      <c r="I40" s="179">
        <f>0</f>
        <v>0</v>
      </c>
    </row>
    <row r="41" spans="1:12" ht="20.149999999999999" customHeight="1" x14ac:dyDescent="0.25">
      <c r="A41" s="177"/>
      <c r="B41" s="295" t="s">
        <v>133</v>
      </c>
      <c r="C41" s="296"/>
      <c r="D41" s="178">
        <f t="shared" si="4"/>
        <v>0</v>
      </c>
      <c r="E41" s="179">
        <f>0</f>
        <v>0</v>
      </c>
      <c r="F41" s="179">
        <f>0</f>
        <v>0</v>
      </c>
      <c r="G41" s="180">
        <f t="shared" si="5"/>
        <v>0</v>
      </c>
      <c r="H41" s="179">
        <f>0</f>
        <v>0</v>
      </c>
      <c r="I41" s="179">
        <f>0</f>
        <v>0</v>
      </c>
      <c r="J41" s="187" t="s">
        <v>117</v>
      </c>
    </row>
    <row r="42" spans="1:12" ht="20.149999999999999" customHeight="1" x14ac:dyDescent="0.25">
      <c r="A42" s="177"/>
      <c r="B42" s="188" t="s">
        <v>154</v>
      </c>
      <c r="C42" s="189"/>
      <c r="D42" s="178">
        <f t="shared" si="4"/>
        <v>0</v>
      </c>
      <c r="E42" s="179">
        <f>0</f>
        <v>0</v>
      </c>
      <c r="F42" s="179">
        <f>0</f>
        <v>0</v>
      </c>
      <c r="G42" s="180">
        <f t="shared" si="5"/>
        <v>0</v>
      </c>
      <c r="H42" s="179">
        <f>0</f>
        <v>0</v>
      </c>
      <c r="I42" s="179">
        <f>0</f>
        <v>0</v>
      </c>
    </row>
    <row r="43" spans="1:12" ht="20.149999999999999" customHeight="1" x14ac:dyDescent="0.25">
      <c r="A43" s="177"/>
      <c r="B43" s="188" t="s">
        <v>155</v>
      </c>
      <c r="C43" s="189"/>
      <c r="D43" s="178">
        <f t="shared" si="4"/>
        <v>0</v>
      </c>
      <c r="E43" s="179">
        <f>0</f>
        <v>0</v>
      </c>
      <c r="F43" s="179">
        <f>0</f>
        <v>0</v>
      </c>
      <c r="G43" s="180">
        <f t="shared" si="5"/>
        <v>0</v>
      </c>
      <c r="H43" s="179">
        <f>0</f>
        <v>0</v>
      </c>
      <c r="I43" s="179">
        <f>0</f>
        <v>0</v>
      </c>
    </row>
    <row r="44" spans="1:12" ht="20.149999999999999" customHeight="1" x14ac:dyDescent="0.25">
      <c r="A44" s="177"/>
      <c r="B44" s="295" t="s">
        <v>156</v>
      </c>
      <c r="C44" s="296"/>
      <c r="D44" s="178">
        <f t="shared" si="4"/>
        <v>0</v>
      </c>
      <c r="E44" s="179">
        <f>0</f>
        <v>0</v>
      </c>
      <c r="F44" s="179">
        <f>0</f>
        <v>0</v>
      </c>
      <c r="G44" s="180">
        <f t="shared" si="5"/>
        <v>0</v>
      </c>
      <c r="H44" s="179">
        <f>0</f>
        <v>0</v>
      </c>
      <c r="I44" s="179">
        <f>0</f>
        <v>0</v>
      </c>
    </row>
    <row r="45" spans="1:12" ht="20.149999999999999" customHeight="1" x14ac:dyDescent="0.25">
      <c r="A45" s="177"/>
      <c r="B45" s="296" t="s">
        <v>157</v>
      </c>
      <c r="C45" s="298"/>
      <c r="D45" s="178">
        <f t="shared" si="4"/>
        <v>0</v>
      </c>
      <c r="E45" s="179">
        <f>0</f>
        <v>0</v>
      </c>
      <c r="F45" s="179">
        <f>0</f>
        <v>0</v>
      </c>
      <c r="G45" s="180">
        <f t="shared" si="5"/>
        <v>0</v>
      </c>
      <c r="H45" s="179">
        <f>0</f>
        <v>0</v>
      </c>
      <c r="I45" s="179">
        <f>0</f>
        <v>0</v>
      </c>
    </row>
    <row r="46" spans="1:12" ht="20.149999999999999" customHeight="1" x14ac:dyDescent="0.25">
      <c r="A46" s="177"/>
      <c r="B46" s="295" t="s">
        <v>158</v>
      </c>
      <c r="C46" s="296"/>
      <c r="D46" s="178">
        <f t="shared" ref="D46" si="6">SUM(E46:F46)</f>
        <v>0</v>
      </c>
      <c r="E46" s="179">
        <f>0</f>
        <v>0</v>
      </c>
      <c r="F46" s="179">
        <f>0</f>
        <v>0</v>
      </c>
      <c r="G46" s="180">
        <f t="shared" ref="G46" si="7">SUM(H46:I46)</f>
        <v>0</v>
      </c>
      <c r="H46" s="179">
        <f>0</f>
        <v>0</v>
      </c>
      <c r="I46" s="179">
        <f>0</f>
        <v>0</v>
      </c>
    </row>
    <row r="47" spans="1:12" ht="20.149999999999999" customHeight="1" x14ac:dyDescent="0.25">
      <c r="A47" s="177"/>
      <c r="B47" s="295" t="s">
        <v>159</v>
      </c>
      <c r="C47" s="296"/>
      <c r="D47" s="178">
        <f t="shared" si="4"/>
        <v>0</v>
      </c>
      <c r="E47" s="179">
        <f>0</f>
        <v>0</v>
      </c>
      <c r="F47" s="179">
        <f>0</f>
        <v>0</v>
      </c>
      <c r="G47" s="180">
        <f t="shared" si="5"/>
        <v>0</v>
      </c>
      <c r="H47" s="179">
        <f>0</f>
        <v>0</v>
      </c>
      <c r="I47" s="179">
        <f>0</f>
        <v>0</v>
      </c>
    </row>
    <row r="48" spans="1:12" ht="20.149999999999999" customHeight="1" x14ac:dyDescent="0.25">
      <c r="A48" s="190"/>
      <c r="B48" s="300" t="s">
        <v>2</v>
      </c>
      <c r="C48" s="301"/>
      <c r="D48" s="211">
        <f>SUM(D41:D47,D31,D32,D34,D36,D38,D40)</f>
        <v>1719970</v>
      </c>
      <c r="E48" s="211">
        <f>SUM(E41:E47,E31,E32,E34,E36,E38,E40)</f>
        <v>1719970</v>
      </c>
      <c r="F48" s="211">
        <f>SUM(F41:F47,F31,F32,F34,F36,F38,F40)</f>
        <v>0</v>
      </c>
      <c r="G48" s="212">
        <f>SUM(G40:G47,G31,G32,G34,G36,G38)</f>
        <v>1719970</v>
      </c>
      <c r="H48" s="213">
        <f>SUM(H40:H47,H31,H32,H34,H36,H38)</f>
        <v>1719970</v>
      </c>
      <c r="I48" s="211">
        <f>SUM(I41:I47,I31,I32,I34,I36,I38,I40)</f>
        <v>0</v>
      </c>
    </row>
    <row r="49" spans="2:11" x14ac:dyDescent="0.25">
      <c r="B49" s="191" t="s">
        <v>1</v>
      </c>
      <c r="C49" s="192"/>
      <c r="D49" s="192"/>
      <c r="E49" s="192"/>
      <c r="F49" s="192"/>
    </row>
    <row r="50" spans="2:11" ht="13" x14ac:dyDescent="0.3">
      <c r="B50" s="294" t="s">
        <v>121</v>
      </c>
      <c r="C50" s="294"/>
      <c r="D50" s="294"/>
      <c r="E50" s="294"/>
      <c r="F50" s="294"/>
      <c r="G50" s="294"/>
      <c r="H50" s="294"/>
      <c r="I50" s="294"/>
    </row>
    <row r="51" spans="2:11" ht="13" x14ac:dyDescent="0.3">
      <c r="B51" s="294" t="s">
        <v>11</v>
      </c>
      <c r="C51" s="294"/>
      <c r="D51" s="294"/>
      <c r="E51" s="294"/>
      <c r="F51" s="294"/>
      <c r="G51" s="294"/>
      <c r="H51" s="294"/>
      <c r="I51" s="294"/>
    </row>
    <row r="52" spans="2:11" ht="13" x14ac:dyDescent="0.3">
      <c r="B52" s="208" t="s">
        <v>262</v>
      </c>
      <c r="C52" s="208"/>
      <c r="D52" s="208"/>
      <c r="E52" s="208"/>
      <c r="F52" s="208"/>
      <c r="G52" s="208"/>
      <c r="H52" s="208"/>
      <c r="I52" s="208"/>
    </row>
    <row r="53" spans="2:11" x14ac:dyDescent="0.25">
      <c r="B53" s="193"/>
      <c r="C53" s="193"/>
      <c r="D53" s="193"/>
      <c r="E53" s="193"/>
      <c r="F53" s="193"/>
      <c r="G53" s="193"/>
      <c r="H53" s="193"/>
      <c r="I53" s="193"/>
    </row>
    <row r="54" spans="2:11" ht="15.5" x14ac:dyDescent="0.35">
      <c r="B54" s="193"/>
      <c r="C54" s="193"/>
      <c r="D54" s="193"/>
      <c r="E54" s="193"/>
      <c r="F54" s="193"/>
      <c r="G54" s="193"/>
      <c r="H54" s="204" t="s">
        <v>243</v>
      </c>
      <c r="I54" s="202"/>
    </row>
    <row r="55" spans="2:11" ht="15.5" x14ac:dyDescent="0.35">
      <c r="H55" s="284" t="s">
        <v>242</v>
      </c>
      <c r="I55" s="285"/>
      <c r="J55" s="291" t="s">
        <v>253</v>
      </c>
      <c r="K55" s="291"/>
    </row>
    <row r="56" spans="2:11" ht="15.5" x14ac:dyDescent="0.25">
      <c r="H56" s="203" t="s">
        <v>139</v>
      </c>
      <c r="I56" s="203" t="s">
        <v>140</v>
      </c>
      <c r="J56" s="205" t="s">
        <v>139</v>
      </c>
      <c r="K56" s="205" t="s">
        <v>140</v>
      </c>
    </row>
    <row r="57" spans="2:11" ht="15.5" x14ac:dyDescent="0.35">
      <c r="H57" s="209">
        <f>'2-Tuit &amp; Oth NGF Rev'!D22-'2-Tuit &amp; Oth NGF Rev'!C22-'3-Academic-Financial'!F48</f>
        <v>0</v>
      </c>
      <c r="I57" s="209">
        <f>'2-Tuit &amp; Oth NGF Rev'!E22-'2-Tuit &amp; Oth NGF Rev'!D22-'3-Academic-Financial'!I48</f>
        <v>0</v>
      </c>
      <c r="J57" s="206"/>
      <c r="K57" s="206"/>
    </row>
    <row r="59" spans="2:11" x14ac:dyDescent="0.25">
      <c r="B59" s="299"/>
      <c r="C59" s="299"/>
      <c r="D59" s="299"/>
      <c r="E59" s="299"/>
      <c r="F59" s="299"/>
    </row>
  </sheetData>
  <sheetProtection insertRows="0" selectLockedCells="1" selectUnlockedCells="1"/>
  <mergeCells count="37">
    <mergeCell ref="A28:K28"/>
    <mergeCell ref="B33:C33"/>
    <mergeCell ref="G29:I29"/>
    <mergeCell ref="B30:C30"/>
    <mergeCell ref="B38:C38"/>
    <mergeCell ref="B32:C32"/>
    <mergeCell ref="K29:L29"/>
    <mergeCell ref="B59:F59"/>
    <mergeCell ref="B44:C44"/>
    <mergeCell ref="B48:C48"/>
    <mergeCell ref="B46:C46"/>
    <mergeCell ref="B45:C45"/>
    <mergeCell ref="H55:I55"/>
    <mergeCell ref="D29:F29"/>
    <mergeCell ref="B29:C29"/>
    <mergeCell ref="J55:K55"/>
    <mergeCell ref="B31:C31"/>
    <mergeCell ref="B51:I51"/>
    <mergeCell ref="B50:I50"/>
    <mergeCell ref="B47:C47"/>
    <mergeCell ref="B39:C39"/>
    <mergeCell ref="B41:C41"/>
    <mergeCell ref="B40:C40"/>
    <mergeCell ref="A24:K24"/>
    <mergeCell ref="J25:K25"/>
    <mergeCell ref="A4:K5"/>
    <mergeCell ref="A2:I2"/>
    <mergeCell ref="A6:A10"/>
    <mergeCell ref="B6:K6"/>
    <mergeCell ref="B8:B10"/>
    <mergeCell ref="D9:F9"/>
    <mergeCell ref="G9:I9"/>
    <mergeCell ref="D7:I7"/>
    <mergeCell ref="K8:K10"/>
    <mergeCell ref="J8:J10"/>
    <mergeCell ref="D8:I8"/>
    <mergeCell ref="C8:C10"/>
  </mergeCells>
  <phoneticPr fontId="10" type="noConversion"/>
  <pageMargins left="0.7" right="0.45" top="0.25" bottom="0.5" header="0" footer="0.15"/>
  <pageSetup paperSize="17" scale="63" fitToHeight="0" orientation="landscape" horizontalDpi="1200" verticalDpi="1200" r:id="rId1"/>
  <headerFooter>
    <oddFooter>&amp;L2017 Six-Year Plan - Academic-Financial Plan&amp;C&amp;P of &amp;N&amp;RSCHEV - 5/23/17</oddFooter>
  </headerFooter>
  <ignoredErrors>
    <ignoredError sqref="G20 G47 D33:D39 G32:G40 G41:G45 G22:G2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80" zoomScaleNormal="80" workbookViewId="0">
      <selection activeCell="H11" sqref="H11"/>
    </sheetView>
  </sheetViews>
  <sheetFormatPr defaultColWidth="9.1796875" defaultRowHeight="12.5" x14ac:dyDescent="0.25"/>
  <cols>
    <col min="1" max="1" width="9.1796875" style="8"/>
    <col min="2" max="2" width="50.54296875" style="8" customWidth="1"/>
    <col min="3" max="3" width="14.08984375" style="8" customWidth="1"/>
    <col min="4" max="4" width="18.54296875" style="8" customWidth="1"/>
    <col min="5" max="5" width="15.453125" style="8" customWidth="1"/>
    <col min="6" max="6" width="18.54296875" style="8" customWidth="1"/>
    <col min="7" max="7" width="16.453125" style="8" customWidth="1"/>
    <col min="8" max="8" width="41.81640625" style="8" customWidth="1"/>
    <col min="9" max="16384" width="9.1796875" style="8"/>
  </cols>
  <sheetData>
    <row r="1" spans="1:8" ht="20.149999999999999" customHeight="1" x14ac:dyDescent="0.25">
      <c r="A1" s="86" t="s">
        <v>226</v>
      </c>
      <c r="B1" s="86"/>
      <c r="C1" s="86"/>
      <c r="D1" s="86"/>
      <c r="E1" s="86"/>
      <c r="F1" s="86"/>
      <c r="G1" s="86"/>
    </row>
    <row r="2" spans="1:8" ht="20.149999999999999" customHeight="1" x14ac:dyDescent="0.25">
      <c r="A2" s="314" t="str">
        <f>'Institution ID'!C3</f>
        <v>Virginia State University</v>
      </c>
      <c r="B2" s="314"/>
      <c r="C2" s="314"/>
      <c r="D2" s="314"/>
      <c r="E2" s="314"/>
      <c r="F2" s="314"/>
      <c r="G2" s="314"/>
    </row>
    <row r="3" spans="1:8" s="7" customFormat="1" ht="30" customHeight="1" x14ac:dyDescent="0.25">
      <c r="A3" s="322" t="s">
        <v>259</v>
      </c>
      <c r="B3" s="322"/>
      <c r="C3" s="322"/>
      <c r="D3" s="322"/>
      <c r="E3" s="322"/>
      <c r="F3" s="322"/>
      <c r="G3" s="322"/>
      <c r="H3" s="322"/>
    </row>
    <row r="4" spans="1:8" s="7" customFormat="1" ht="60.65" customHeight="1" thickBot="1" x14ac:dyDescent="0.3">
      <c r="A4" s="323"/>
      <c r="B4" s="323"/>
      <c r="C4" s="323"/>
      <c r="D4" s="323"/>
      <c r="E4" s="323"/>
      <c r="F4" s="323"/>
      <c r="G4" s="323"/>
      <c r="H4" s="323"/>
    </row>
    <row r="5" spans="1:8" s="3" customFormat="1" ht="20.149999999999999" customHeight="1" thickBot="1" x14ac:dyDescent="0.4">
      <c r="A5" s="315" t="s">
        <v>25</v>
      </c>
      <c r="B5" s="309" t="s">
        <v>135</v>
      </c>
      <c r="C5" s="310"/>
      <c r="D5" s="310"/>
      <c r="E5" s="310"/>
      <c r="F5" s="310"/>
      <c r="G5" s="310"/>
      <c r="H5" s="311" t="s">
        <v>136</v>
      </c>
    </row>
    <row r="6" spans="1:8" s="3" customFormat="1" ht="20.149999999999999" customHeight="1" thickBot="1" x14ac:dyDescent="0.4">
      <c r="A6" s="316"/>
      <c r="B6" s="69"/>
      <c r="C6" s="71"/>
      <c r="D6" s="309" t="s">
        <v>141</v>
      </c>
      <c r="E6" s="310"/>
      <c r="F6" s="310"/>
      <c r="G6" s="310"/>
      <c r="H6" s="312"/>
    </row>
    <row r="7" spans="1:8" s="3" customFormat="1" ht="20.149999999999999" customHeight="1" thickBot="1" x14ac:dyDescent="0.4">
      <c r="A7" s="316"/>
      <c r="B7" s="311" t="s">
        <v>169</v>
      </c>
      <c r="C7" s="319" t="s">
        <v>122</v>
      </c>
      <c r="D7" s="310"/>
      <c r="E7" s="310"/>
      <c r="F7" s="310"/>
      <c r="G7" s="310"/>
      <c r="H7" s="312"/>
    </row>
    <row r="8" spans="1:8" s="3" customFormat="1" ht="20.149999999999999" customHeight="1" thickBot="1" x14ac:dyDescent="0.4">
      <c r="A8" s="316"/>
      <c r="B8" s="312"/>
      <c r="C8" s="320"/>
      <c r="D8" s="309" t="s">
        <v>139</v>
      </c>
      <c r="E8" s="310"/>
      <c r="F8" s="313" t="s">
        <v>140</v>
      </c>
      <c r="G8" s="310"/>
      <c r="H8" s="312"/>
    </row>
    <row r="9" spans="1:8" s="3" customFormat="1" ht="42" customHeight="1" thickBot="1" x14ac:dyDescent="0.4">
      <c r="A9" s="317"/>
      <c r="B9" s="318"/>
      <c r="C9" s="321"/>
      <c r="D9" s="87" t="s">
        <v>119</v>
      </c>
      <c r="E9" s="88" t="s">
        <v>134</v>
      </c>
      <c r="F9" s="89" t="s">
        <v>119</v>
      </c>
      <c r="G9" s="88" t="s">
        <v>134</v>
      </c>
      <c r="H9" s="312"/>
    </row>
    <row r="10" spans="1:8" ht="19" thickTop="1" thickBot="1" x14ac:dyDescent="0.3">
      <c r="A10" s="67">
        <v>1</v>
      </c>
      <c r="B10" s="225"/>
      <c r="C10" s="162"/>
      <c r="D10" s="65"/>
      <c r="E10" s="65"/>
      <c r="F10" s="65"/>
      <c r="G10" s="65"/>
      <c r="H10" s="73"/>
    </row>
    <row r="11" spans="1:8" ht="19" thickTop="1" thickBot="1" x14ac:dyDescent="0.4">
      <c r="A11" s="68">
        <v>2</v>
      </c>
      <c r="B11" s="224"/>
      <c r="C11" s="162"/>
      <c r="D11" s="66"/>
      <c r="E11" s="66"/>
      <c r="F11" s="66"/>
      <c r="G11" s="66"/>
      <c r="H11" s="226"/>
    </row>
    <row r="12" spans="1:8" ht="19" thickTop="1" thickBot="1" x14ac:dyDescent="0.3">
      <c r="A12" s="68">
        <v>3</v>
      </c>
      <c r="B12" s="224"/>
      <c r="C12" s="162"/>
      <c r="D12" s="77"/>
      <c r="E12" s="77"/>
      <c r="F12" s="77"/>
      <c r="G12" s="77"/>
      <c r="H12" s="227"/>
    </row>
    <row r="13" spans="1:8" s="72" customFormat="1" ht="16" thickTop="1" x14ac:dyDescent="0.25">
      <c r="A13" s="42"/>
      <c r="B13" s="42"/>
      <c r="C13" s="74"/>
      <c r="D13" s="70">
        <f t="shared" ref="D13:G13" si="0">SUM(D10:D12)</f>
        <v>0</v>
      </c>
      <c r="E13" s="75">
        <f t="shared" si="0"/>
        <v>0</v>
      </c>
      <c r="F13" s="76">
        <f t="shared" si="0"/>
        <v>0</v>
      </c>
      <c r="G13" s="75">
        <f t="shared" si="0"/>
        <v>0</v>
      </c>
      <c r="H13" s="42"/>
    </row>
    <row r="14" spans="1:8" x14ac:dyDescent="0.25">
      <c r="B14" s="308"/>
      <c r="C14" s="308"/>
      <c r="D14" s="308"/>
      <c r="E14" s="308"/>
    </row>
  </sheetData>
  <mergeCells count="12">
    <mergeCell ref="B14:E14"/>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68"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zoomScale="80" zoomScaleNormal="80" workbookViewId="0">
      <selection activeCell="C12" sqref="C12"/>
    </sheetView>
  </sheetViews>
  <sheetFormatPr defaultColWidth="9.1796875" defaultRowHeight="12.5" x14ac:dyDescent="0.25"/>
  <cols>
    <col min="1" max="1" width="31.1796875" style="16" customWidth="1"/>
    <col min="2" max="5" width="17.54296875" style="16" customWidth="1"/>
    <col min="6" max="8" width="15.54296875" style="16" customWidth="1"/>
    <col min="9" max="16384" width="9.1796875" style="16"/>
  </cols>
  <sheetData>
    <row r="1" spans="1:10" s="12" customFormat="1" ht="20.149999999999999" customHeight="1" x14ac:dyDescent="0.25">
      <c r="A1" s="85" t="s">
        <v>160</v>
      </c>
      <c r="B1" s="85"/>
      <c r="C1" s="85"/>
      <c r="D1" s="85"/>
      <c r="E1" s="85"/>
    </row>
    <row r="2" spans="1:10" s="12" customFormat="1" ht="20.149999999999999" customHeight="1" x14ac:dyDescent="0.25">
      <c r="A2" s="340" t="str">
        <f>'Institution ID'!C3</f>
        <v>Virginia State University</v>
      </c>
      <c r="B2" s="340"/>
      <c r="C2" s="340"/>
      <c r="D2" s="340"/>
      <c r="E2" s="340"/>
    </row>
    <row r="3" spans="1:10" s="10" customFormat="1" ht="70.5" customHeight="1" x14ac:dyDescent="0.25">
      <c r="A3" s="348" t="s">
        <v>170</v>
      </c>
      <c r="B3" s="349"/>
      <c r="C3" s="349"/>
      <c r="D3" s="349"/>
      <c r="E3" s="349"/>
      <c r="F3" s="349"/>
      <c r="G3" s="349"/>
      <c r="H3" s="349"/>
    </row>
    <row r="4" spans="1:10" s="10" customFormat="1" ht="41.5" customHeight="1" x14ac:dyDescent="0.25">
      <c r="A4" s="348" t="s">
        <v>232</v>
      </c>
      <c r="B4" s="349"/>
      <c r="C4" s="349"/>
      <c r="D4" s="349"/>
      <c r="E4" s="349"/>
      <c r="F4" s="349"/>
      <c r="G4" s="349"/>
      <c r="H4" s="349"/>
    </row>
    <row r="5" spans="1:10" s="17" customFormat="1" ht="38.15" customHeight="1" x14ac:dyDescent="0.25">
      <c r="A5" s="350" t="s">
        <v>114</v>
      </c>
      <c r="B5" s="351"/>
      <c r="C5" s="351"/>
      <c r="D5" s="351"/>
      <c r="E5" s="351"/>
      <c r="F5" s="351"/>
      <c r="G5" s="351"/>
      <c r="H5" s="351"/>
    </row>
    <row r="6" spans="1:10" s="17" customFormat="1" ht="20.149999999999999" customHeight="1" x14ac:dyDescent="0.4">
      <c r="A6" s="352" t="s">
        <v>21</v>
      </c>
      <c r="B6" s="353"/>
      <c r="C6" s="353"/>
      <c r="D6" s="353"/>
      <c r="E6" s="353"/>
      <c r="F6" s="353"/>
      <c r="G6" s="118"/>
      <c r="H6" s="118"/>
    </row>
    <row r="7" spans="1:10" s="17" customFormat="1" ht="15" customHeight="1" x14ac:dyDescent="0.25">
      <c r="A7" s="334" t="s">
        <v>231</v>
      </c>
      <c r="B7" s="334"/>
      <c r="C7" s="334"/>
      <c r="D7" s="334"/>
      <c r="E7" s="334"/>
      <c r="F7" s="334"/>
      <c r="G7" s="334"/>
      <c r="H7" s="334"/>
    </row>
    <row r="8" spans="1:10" s="17" customFormat="1" ht="15" customHeight="1" x14ac:dyDescent="0.25">
      <c r="A8" s="335" t="s">
        <v>22</v>
      </c>
      <c r="B8" s="326" t="s">
        <v>221</v>
      </c>
      <c r="C8" s="326" t="s">
        <v>161</v>
      </c>
      <c r="D8" s="337" t="s">
        <v>115</v>
      </c>
      <c r="E8" s="326" t="s">
        <v>23</v>
      </c>
      <c r="F8" s="326" t="s">
        <v>76</v>
      </c>
      <c r="G8" s="344" t="s">
        <v>227</v>
      </c>
      <c r="H8" s="327" t="s">
        <v>230</v>
      </c>
    </row>
    <row r="9" spans="1:10" s="17" customFormat="1" ht="16.399999999999999" customHeight="1" thickBot="1" x14ac:dyDescent="0.3">
      <c r="A9" s="335"/>
      <c r="B9" s="327"/>
      <c r="C9" s="327"/>
      <c r="D9" s="337"/>
      <c r="E9" s="327"/>
      <c r="F9" s="327"/>
      <c r="G9" s="345"/>
      <c r="H9" s="327"/>
    </row>
    <row r="10" spans="1:10" s="17" customFormat="1" ht="16.399999999999999" customHeight="1" x14ac:dyDescent="0.25">
      <c r="A10" s="335"/>
      <c r="B10" s="328"/>
      <c r="C10" s="328"/>
      <c r="D10" s="337"/>
      <c r="E10" s="328"/>
      <c r="F10" s="328"/>
      <c r="G10" s="346"/>
      <c r="H10" s="328"/>
      <c r="I10" s="341" t="s">
        <v>228</v>
      </c>
      <c r="J10" s="331"/>
    </row>
    <row r="11" spans="1:10" s="17" customFormat="1" ht="16.399999999999999" customHeight="1" thickBot="1" x14ac:dyDescent="0.3">
      <c r="A11" s="336"/>
      <c r="B11" s="329"/>
      <c r="C11" s="329"/>
      <c r="D11" s="338"/>
      <c r="E11" s="329"/>
      <c r="F11" s="329"/>
      <c r="G11" s="347"/>
      <c r="H11" s="329"/>
      <c r="I11" s="342" t="s">
        <v>229</v>
      </c>
      <c r="J11" s="333"/>
    </row>
    <row r="12" spans="1:10" s="17" customFormat="1" ht="16.399999999999999" customHeight="1" x14ac:dyDescent="0.35">
      <c r="A12" s="55" t="s">
        <v>98</v>
      </c>
      <c r="B12" s="60">
        <f>+'2-Tuit &amp; Oth NGF Rev'!B7</f>
        <v>0</v>
      </c>
      <c r="C12" s="56">
        <v>0</v>
      </c>
      <c r="D12" s="119" t="str">
        <f t="shared" ref="D12:D18" si="0">IF(C12=0,"%",C12/B12)</f>
        <v>%</v>
      </c>
      <c r="E12" s="56">
        <v>0</v>
      </c>
      <c r="F12" s="56">
        <f>0</f>
        <v>0</v>
      </c>
      <c r="G12" s="125">
        <f>0</f>
        <v>0</v>
      </c>
      <c r="H12" s="127">
        <f>B12+F12+G12</f>
        <v>0</v>
      </c>
      <c r="I12" s="120">
        <f>(C12+C14+C16)-(E12+E14+E16)</f>
        <v>0</v>
      </c>
      <c r="J12" s="121" t="str">
        <f>IF(I12&gt;0,"WARNING: IS subsidizing OS","Compliant")</f>
        <v>Compliant</v>
      </c>
    </row>
    <row r="13" spans="1:10" s="17" customFormat="1" ht="15" customHeight="1" x14ac:dyDescent="0.35">
      <c r="A13" s="57" t="s">
        <v>99</v>
      </c>
      <c r="B13" s="61">
        <f>+'2-Tuit &amp; Oth NGF Rev'!B8</f>
        <v>0</v>
      </c>
      <c r="C13" s="56">
        <f>0</f>
        <v>0</v>
      </c>
      <c r="D13" s="119" t="str">
        <f t="shared" si="0"/>
        <v>%</v>
      </c>
      <c r="E13" s="56">
        <f>0</f>
        <v>0</v>
      </c>
      <c r="F13" s="56">
        <f>0</f>
        <v>0</v>
      </c>
      <c r="G13" s="125">
        <f>0</f>
        <v>0</v>
      </c>
      <c r="H13" s="128">
        <f t="shared" ref="H13:H17" si="1">B13+F13+G13</f>
        <v>0</v>
      </c>
    </row>
    <row r="14" spans="1:10" s="17" customFormat="1" ht="15" customHeight="1" x14ac:dyDescent="0.35">
      <c r="A14" s="57" t="s">
        <v>100</v>
      </c>
      <c r="B14" s="61">
        <f>+'2-Tuit &amp; Oth NGF Rev'!B9</f>
        <v>0</v>
      </c>
      <c r="C14" s="56">
        <v>0</v>
      </c>
      <c r="D14" s="119" t="str">
        <f t="shared" si="0"/>
        <v>%</v>
      </c>
      <c r="E14" s="56">
        <v>0</v>
      </c>
      <c r="F14" s="56">
        <f>0</f>
        <v>0</v>
      </c>
      <c r="G14" s="125">
        <f>0</f>
        <v>0</v>
      </c>
      <c r="H14" s="128">
        <f t="shared" si="1"/>
        <v>0</v>
      </c>
    </row>
    <row r="15" spans="1:10" s="17" customFormat="1" ht="15" customHeight="1" x14ac:dyDescent="0.35">
      <c r="A15" s="57" t="s">
        <v>101</v>
      </c>
      <c r="B15" s="61">
        <f>+'2-Tuit &amp; Oth NGF Rev'!B10</f>
        <v>0</v>
      </c>
      <c r="C15" s="56">
        <f>0</f>
        <v>0</v>
      </c>
      <c r="D15" s="119" t="str">
        <f t="shared" si="0"/>
        <v>%</v>
      </c>
      <c r="E15" s="56">
        <f>0</f>
        <v>0</v>
      </c>
      <c r="F15" s="56">
        <f>0</f>
        <v>0</v>
      </c>
      <c r="G15" s="125">
        <f>0</f>
        <v>0</v>
      </c>
      <c r="H15" s="128">
        <f t="shared" si="1"/>
        <v>0</v>
      </c>
    </row>
    <row r="16" spans="1:10" s="17" customFormat="1" ht="15" customHeight="1" x14ac:dyDescent="0.35">
      <c r="A16" s="57" t="s">
        <v>112</v>
      </c>
      <c r="B16" s="61">
        <f>+SUM('2-Tuit &amp; Oth NGF Rev'!B11+'2-Tuit &amp; Oth NGF Rev'!B13+'2-Tuit &amp; Oth NGF Rev'!B15+'2-Tuit &amp; Oth NGF Rev'!B17+'2-Tuit &amp; Oth NGF Rev'!B19)</f>
        <v>0</v>
      </c>
      <c r="C16" s="56">
        <v>0</v>
      </c>
      <c r="D16" s="119" t="str">
        <f t="shared" si="0"/>
        <v>%</v>
      </c>
      <c r="E16" s="56">
        <v>0</v>
      </c>
      <c r="F16" s="56">
        <f>0</f>
        <v>0</v>
      </c>
      <c r="G16" s="125">
        <f>0</f>
        <v>0</v>
      </c>
      <c r="H16" s="128">
        <f t="shared" si="1"/>
        <v>0</v>
      </c>
    </row>
    <row r="17" spans="1:10" s="17" customFormat="1" ht="15" customHeight="1" thickBot="1" x14ac:dyDescent="0.4">
      <c r="A17" s="58" t="s">
        <v>113</v>
      </c>
      <c r="B17" s="61">
        <f>+SUM('2-Tuit &amp; Oth NGF Rev'!B12+'2-Tuit &amp; Oth NGF Rev'!B14+'2-Tuit &amp; Oth NGF Rev'!B16+'2-Tuit &amp; Oth NGF Rev'!B18+'2-Tuit &amp; Oth NGF Rev'!B20)</f>
        <v>0</v>
      </c>
      <c r="C17" s="56">
        <f>0</f>
        <v>0</v>
      </c>
      <c r="D17" s="122" t="str">
        <f t="shared" si="0"/>
        <v>%</v>
      </c>
      <c r="E17" s="56">
        <f>0</f>
        <v>0</v>
      </c>
      <c r="F17" s="56">
        <f>0</f>
        <v>0</v>
      </c>
      <c r="G17" s="125">
        <f>0</f>
        <v>0</v>
      </c>
      <c r="H17" s="129">
        <f t="shared" si="1"/>
        <v>0</v>
      </c>
    </row>
    <row r="18" spans="1:10" s="17" customFormat="1" ht="15" customHeight="1" thickBot="1" x14ac:dyDescent="0.4">
      <c r="A18" s="59" t="s">
        <v>16</v>
      </c>
      <c r="B18" s="62">
        <f>SUM(B12:B17)</f>
        <v>0</v>
      </c>
      <c r="C18" s="62">
        <f t="shared" ref="C18:G18" si="2">SUM(C12:C17)</f>
        <v>0</v>
      </c>
      <c r="D18" s="123" t="str">
        <f t="shared" si="0"/>
        <v>%</v>
      </c>
      <c r="E18" s="62">
        <f t="shared" si="2"/>
        <v>0</v>
      </c>
      <c r="F18" s="62">
        <f t="shared" si="2"/>
        <v>0</v>
      </c>
      <c r="G18" s="62">
        <f t="shared" si="2"/>
        <v>0</v>
      </c>
      <c r="H18" s="126">
        <f t="shared" ref="H18" si="3">SUM(H12:H17)</f>
        <v>0</v>
      </c>
    </row>
    <row r="19" spans="1:10" s="17" customFormat="1" ht="15" customHeight="1" x14ac:dyDescent="0.25">
      <c r="A19" s="343"/>
      <c r="B19" s="343"/>
      <c r="C19" s="343"/>
      <c r="D19" s="343"/>
      <c r="E19" s="343"/>
    </row>
    <row r="20" spans="1:10" s="17" customFormat="1" ht="15" customHeight="1" x14ac:dyDescent="0.25">
      <c r="A20" s="334" t="s">
        <v>151</v>
      </c>
      <c r="B20" s="334"/>
      <c r="C20" s="334"/>
      <c r="D20" s="334"/>
      <c r="E20" s="334"/>
      <c r="F20" s="334"/>
      <c r="G20" s="334"/>
      <c r="H20" s="334"/>
    </row>
    <row r="21" spans="1:10" ht="15" customHeight="1" x14ac:dyDescent="0.25">
      <c r="A21" s="335" t="s">
        <v>22</v>
      </c>
      <c r="B21" s="326" t="s">
        <v>221</v>
      </c>
      <c r="C21" s="326" t="s">
        <v>161</v>
      </c>
      <c r="D21" s="337" t="s">
        <v>115</v>
      </c>
      <c r="E21" s="326" t="s">
        <v>23</v>
      </c>
      <c r="F21" s="326" t="s">
        <v>76</v>
      </c>
      <c r="G21" s="326" t="s">
        <v>227</v>
      </c>
      <c r="H21" s="327" t="s">
        <v>230</v>
      </c>
    </row>
    <row r="22" spans="1:10" s="17" customFormat="1" ht="15" customHeight="1" thickBot="1" x14ac:dyDescent="0.3">
      <c r="A22" s="335"/>
      <c r="B22" s="327"/>
      <c r="C22" s="327"/>
      <c r="D22" s="337"/>
      <c r="E22" s="327"/>
      <c r="F22" s="327"/>
      <c r="G22" s="327"/>
      <c r="H22" s="327"/>
    </row>
    <row r="23" spans="1:10" s="17" customFormat="1" ht="16.399999999999999" customHeight="1" x14ac:dyDescent="0.25">
      <c r="A23" s="335"/>
      <c r="B23" s="328"/>
      <c r="C23" s="328"/>
      <c r="D23" s="337"/>
      <c r="E23" s="328"/>
      <c r="F23" s="328"/>
      <c r="G23" s="328"/>
      <c r="H23" s="328"/>
      <c r="I23" s="330" t="s">
        <v>228</v>
      </c>
      <c r="J23" s="331"/>
    </row>
    <row r="24" spans="1:10" s="17" customFormat="1" ht="16.399999999999999" customHeight="1" thickBot="1" x14ac:dyDescent="0.3">
      <c r="A24" s="336"/>
      <c r="B24" s="329"/>
      <c r="C24" s="329"/>
      <c r="D24" s="338"/>
      <c r="E24" s="329"/>
      <c r="F24" s="329"/>
      <c r="G24" s="329"/>
      <c r="H24" s="329"/>
      <c r="I24" s="332" t="s">
        <v>229</v>
      </c>
      <c r="J24" s="333"/>
    </row>
    <row r="25" spans="1:10" s="17" customFormat="1" ht="16.399999999999999" customHeight="1" x14ac:dyDescent="0.35">
      <c r="A25" s="55" t="s">
        <v>98</v>
      </c>
      <c r="B25" s="60">
        <f>+'2-Tuit &amp; Oth NGF Rev'!C7</f>
        <v>0</v>
      </c>
      <c r="C25" s="56">
        <f>0</f>
        <v>0</v>
      </c>
      <c r="D25" s="119" t="str">
        <f t="shared" ref="D25:D31" si="4">IF(C25=0,"%",C25/B25)</f>
        <v>%</v>
      </c>
      <c r="E25" s="56">
        <f>0</f>
        <v>0</v>
      </c>
      <c r="F25" s="56">
        <f>0</f>
        <v>0</v>
      </c>
      <c r="G25" s="56">
        <f>0</f>
        <v>0</v>
      </c>
      <c r="H25" s="127">
        <f>B25+F25+G25</f>
        <v>0</v>
      </c>
      <c r="I25" s="120">
        <f>(C25+C27+C29)-(E25+E27+E29)</f>
        <v>0</v>
      </c>
      <c r="J25" s="121" t="str">
        <f>IF(I25&gt;0,"WARNING: IS subsidizing OS","Compliant")</f>
        <v>Compliant</v>
      </c>
    </row>
    <row r="26" spans="1:10" s="17" customFormat="1" ht="16.399999999999999" customHeight="1" x14ac:dyDescent="0.35">
      <c r="A26" s="57" t="s">
        <v>99</v>
      </c>
      <c r="B26" s="61">
        <f>+'2-Tuit &amp; Oth NGF Rev'!C8</f>
        <v>0</v>
      </c>
      <c r="C26" s="56">
        <f>0</f>
        <v>0</v>
      </c>
      <c r="D26" s="119" t="str">
        <f t="shared" si="4"/>
        <v>%</v>
      </c>
      <c r="E26" s="56">
        <f>0</f>
        <v>0</v>
      </c>
      <c r="F26" s="56">
        <f>0</f>
        <v>0</v>
      </c>
      <c r="G26" s="56">
        <f>0</f>
        <v>0</v>
      </c>
      <c r="H26" s="128">
        <f t="shared" ref="H26:H30" si="5">B26+F26+G26</f>
        <v>0</v>
      </c>
    </row>
    <row r="27" spans="1:10" s="17" customFormat="1" ht="15" customHeight="1" x14ac:dyDescent="0.35">
      <c r="A27" s="57" t="s">
        <v>100</v>
      </c>
      <c r="B27" s="61">
        <f>+'2-Tuit &amp; Oth NGF Rev'!C9</f>
        <v>0</v>
      </c>
      <c r="C27" s="56">
        <f>0</f>
        <v>0</v>
      </c>
      <c r="D27" s="119" t="str">
        <f t="shared" si="4"/>
        <v>%</v>
      </c>
      <c r="E27" s="56">
        <f>0</f>
        <v>0</v>
      </c>
      <c r="F27" s="56">
        <f>0</f>
        <v>0</v>
      </c>
      <c r="G27" s="56">
        <f>0</f>
        <v>0</v>
      </c>
      <c r="H27" s="128">
        <f t="shared" si="5"/>
        <v>0</v>
      </c>
    </row>
    <row r="28" spans="1:10" s="17" customFormat="1" ht="15" customHeight="1" x14ac:dyDescent="0.35">
      <c r="A28" s="57" t="s">
        <v>101</v>
      </c>
      <c r="B28" s="61">
        <f>+'2-Tuit &amp; Oth NGF Rev'!C10</f>
        <v>0</v>
      </c>
      <c r="C28" s="56">
        <f>0</f>
        <v>0</v>
      </c>
      <c r="D28" s="119" t="str">
        <f t="shared" si="4"/>
        <v>%</v>
      </c>
      <c r="E28" s="56">
        <f>0</f>
        <v>0</v>
      </c>
      <c r="F28" s="56">
        <f>0</f>
        <v>0</v>
      </c>
      <c r="G28" s="56">
        <f>0</f>
        <v>0</v>
      </c>
      <c r="H28" s="128">
        <f t="shared" si="5"/>
        <v>0</v>
      </c>
    </row>
    <row r="29" spans="1:10" s="17" customFormat="1" ht="15" customHeight="1" x14ac:dyDescent="0.35">
      <c r="A29" s="57" t="s">
        <v>112</v>
      </c>
      <c r="B29" s="61">
        <f>+SUM('2-Tuit &amp; Oth NGF Rev'!C11+'2-Tuit &amp; Oth NGF Rev'!C13+'2-Tuit &amp; Oth NGF Rev'!C15+'2-Tuit &amp; Oth NGF Rev'!C17+'2-Tuit &amp; Oth NGF Rev'!C19)</f>
        <v>0</v>
      </c>
      <c r="C29" s="56">
        <f>0</f>
        <v>0</v>
      </c>
      <c r="D29" s="119" t="str">
        <f t="shared" si="4"/>
        <v>%</v>
      </c>
      <c r="E29" s="56">
        <f>0</f>
        <v>0</v>
      </c>
      <c r="F29" s="56">
        <f>0</f>
        <v>0</v>
      </c>
      <c r="G29" s="56">
        <f>0</f>
        <v>0</v>
      </c>
      <c r="H29" s="128">
        <f t="shared" si="5"/>
        <v>0</v>
      </c>
    </row>
    <row r="30" spans="1:10" s="17" customFormat="1" ht="15" customHeight="1" thickBot="1" x14ac:dyDescent="0.4">
      <c r="A30" s="58" t="s">
        <v>113</v>
      </c>
      <c r="B30" s="61">
        <f>+SUM('2-Tuit &amp; Oth NGF Rev'!C12+'2-Tuit &amp; Oth NGF Rev'!C14+'2-Tuit &amp; Oth NGF Rev'!C16+'2-Tuit &amp; Oth NGF Rev'!C18+'2-Tuit &amp; Oth NGF Rev'!C20)</f>
        <v>0</v>
      </c>
      <c r="C30" s="56">
        <f>0</f>
        <v>0</v>
      </c>
      <c r="D30" s="122" t="str">
        <f t="shared" si="4"/>
        <v>%</v>
      </c>
      <c r="E30" s="56">
        <f>0</f>
        <v>0</v>
      </c>
      <c r="F30" s="56">
        <f>0</f>
        <v>0</v>
      </c>
      <c r="G30" s="56">
        <f>0</f>
        <v>0</v>
      </c>
      <c r="H30" s="129">
        <f t="shared" si="5"/>
        <v>0</v>
      </c>
    </row>
    <row r="31" spans="1:10" s="17" customFormat="1" ht="15" customHeight="1" thickBot="1" x14ac:dyDescent="0.4">
      <c r="A31" s="59" t="s">
        <v>16</v>
      </c>
      <c r="B31" s="64">
        <f>SUM(B25:B30)</f>
        <v>0</v>
      </c>
      <c r="C31" s="64">
        <f t="shared" ref="C31:H31" si="6">SUM(C25:C30)</f>
        <v>0</v>
      </c>
      <c r="D31" s="123" t="str">
        <f t="shared" si="4"/>
        <v>%</v>
      </c>
      <c r="E31" s="64">
        <f t="shared" si="6"/>
        <v>0</v>
      </c>
      <c r="F31" s="62">
        <f t="shared" si="6"/>
        <v>0</v>
      </c>
      <c r="G31" s="62">
        <f t="shared" si="6"/>
        <v>0</v>
      </c>
      <c r="H31" s="126">
        <f t="shared" si="6"/>
        <v>0</v>
      </c>
    </row>
    <row r="32" spans="1:10" s="17" customFormat="1" ht="15" customHeight="1" x14ac:dyDescent="0.35">
      <c r="A32" s="339"/>
      <c r="B32" s="339"/>
      <c r="C32" s="339"/>
      <c r="D32" s="339"/>
      <c r="E32" s="339"/>
    </row>
    <row r="33" spans="1:10" s="17" customFormat="1" ht="15" customHeight="1" x14ac:dyDescent="0.25">
      <c r="A33" s="334" t="s">
        <v>152</v>
      </c>
      <c r="B33" s="334"/>
      <c r="C33" s="334"/>
      <c r="D33" s="334"/>
      <c r="E33" s="334"/>
      <c r="F33" s="334"/>
      <c r="G33" s="334"/>
      <c r="H33" s="334"/>
    </row>
    <row r="34" spans="1:10" ht="15" customHeight="1" x14ac:dyDescent="0.25">
      <c r="A34" s="335" t="s">
        <v>22</v>
      </c>
      <c r="B34" s="326" t="s">
        <v>221</v>
      </c>
      <c r="C34" s="326" t="s">
        <v>161</v>
      </c>
      <c r="D34" s="337" t="s">
        <v>115</v>
      </c>
      <c r="E34" s="326" t="s">
        <v>23</v>
      </c>
      <c r="F34" s="326" t="s">
        <v>76</v>
      </c>
      <c r="G34" s="326" t="s">
        <v>227</v>
      </c>
      <c r="H34" s="327" t="s">
        <v>230</v>
      </c>
    </row>
    <row r="35" spans="1:10" ht="12.65" customHeight="1" thickBot="1" x14ac:dyDescent="0.3">
      <c r="A35" s="335"/>
      <c r="B35" s="327"/>
      <c r="C35" s="327"/>
      <c r="D35" s="337"/>
      <c r="E35" s="327"/>
      <c r="F35" s="327"/>
      <c r="G35" s="327"/>
      <c r="H35" s="327"/>
      <c r="I35" s="17"/>
    </row>
    <row r="36" spans="1:10" s="17" customFormat="1" ht="15" customHeight="1" x14ac:dyDescent="0.25">
      <c r="A36" s="335"/>
      <c r="B36" s="328"/>
      <c r="C36" s="328"/>
      <c r="D36" s="337"/>
      <c r="E36" s="328"/>
      <c r="F36" s="328"/>
      <c r="G36" s="328"/>
      <c r="H36" s="328"/>
      <c r="I36" s="330" t="s">
        <v>228</v>
      </c>
      <c r="J36" s="331"/>
    </row>
    <row r="37" spans="1:10" s="17" customFormat="1" ht="16.399999999999999" customHeight="1" thickBot="1" x14ac:dyDescent="0.3">
      <c r="A37" s="336"/>
      <c r="B37" s="329"/>
      <c r="C37" s="329"/>
      <c r="D37" s="338"/>
      <c r="E37" s="329"/>
      <c r="F37" s="329"/>
      <c r="G37" s="329"/>
      <c r="H37" s="329"/>
      <c r="I37" s="332" t="s">
        <v>229</v>
      </c>
      <c r="J37" s="333"/>
    </row>
    <row r="38" spans="1:10" s="17" customFormat="1" ht="16.399999999999999" customHeight="1" x14ac:dyDescent="0.35">
      <c r="A38" s="55" t="s">
        <v>98</v>
      </c>
      <c r="B38" s="60">
        <f>+'2-Tuit &amp; Oth NGF Rev'!D7</f>
        <v>0</v>
      </c>
      <c r="C38" s="56">
        <f>0</f>
        <v>0</v>
      </c>
      <c r="D38" s="119" t="str">
        <f t="shared" ref="D38:D44" si="7">IF(C38=0,"%",C38/B38)</f>
        <v>%</v>
      </c>
      <c r="E38" s="56">
        <f>0</f>
        <v>0</v>
      </c>
      <c r="F38" s="56">
        <f>0</f>
        <v>0</v>
      </c>
      <c r="G38" s="56">
        <f>0</f>
        <v>0</v>
      </c>
      <c r="H38" s="127">
        <f>B38+F38+G38</f>
        <v>0</v>
      </c>
      <c r="I38" s="120">
        <f>(C38+C40+C42)-(E38+E40+E42)</f>
        <v>0</v>
      </c>
      <c r="J38" s="121" t="str">
        <f>IF(I38&gt;0,"WARNING: IS subsidizing OS","Compliant")</f>
        <v>Compliant</v>
      </c>
    </row>
    <row r="39" spans="1:10" s="17" customFormat="1" ht="16.399999999999999" customHeight="1" x14ac:dyDescent="0.35">
      <c r="A39" s="57" t="s">
        <v>99</v>
      </c>
      <c r="B39" s="63">
        <f>+'2-Tuit &amp; Oth NGF Rev'!D8</f>
        <v>0</v>
      </c>
      <c r="C39" s="56">
        <f>0</f>
        <v>0</v>
      </c>
      <c r="D39" s="119" t="str">
        <f t="shared" si="7"/>
        <v>%</v>
      </c>
      <c r="E39" s="56">
        <f>0</f>
        <v>0</v>
      </c>
      <c r="F39" s="56">
        <f>0</f>
        <v>0</v>
      </c>
      <c r="G39" s="56">
        <f>0</f>
        <v>0</v>
      </c>
      <c r="H39" s="128">
        <f t="shared" ref="H39:H43" si="8">B39+F39+G39</f>
        <v>0</v>
      </c>
    </row>
    <row r="40" spans="1:10" s="17" customFormat="1" ht="16.399999999999999" customHeight="1" x14ac:dyDescent="0.35">
      <c r="A40" s="57" t="s">
        <v>100</v>
      </c>
      <c r="B40" s="63">
        <f>+'2-Tuit &amp; Oth NGF Rev'!D9</f>
        <v>0</v>
      </c>
      <c r="C40" s="56">
        <f>0</f>
        <v>0</v>
      </c>
      <c r="D40" s="119" t="str">
        <f t="shared" si="7"/>
        <v>%</v>
      </c>
      <c r="E40" s="56">
        <f>0</f>
        <v>0</v>
      </c>
      <c r="F40" s="56">
        <f>0</f>
        <v>0</v>
      </c>
      <c r="G40" s="56">
        <f>0</f>
        <v>0</v>
      </c>
      <c r="H40" s="128">
        <f t="shared" si="8"/>
        <v>0</v>
      </c>
    </row>
    <row r="41" spans="1:10" s="17" customFormat="1" ht="15" customHeight="1" x14ac:dyDescent="0.35">
      <c r="A41" s="57" t="s">
        <v>101</v>
      </c>
      <c r="B41" s="63">
        <f>+'2-Tuit &amp; Oth NGF Rev'!D10</f>
        <v>0</v>
      </c>
      <c r="C41" s="56">
        <f>0</f>
        <v>0</v>
      </c>
      <c r="D41" s="119" t="str">
        <f t="shared" si="7"/>
        <v>%</v>
      </c>
      <c r="E41" s="56">
        <f>0</f>
        <v>0</v>
      </c>
      <c r="F41" s="56">
        <f>0</f>
        <v>0</v>
      </c>
      <c r="G41" s="56">
        <f>0</f>
        <v>0</v>
      </c>
      <c r="H41" s="128">
        <f t="shared" si="8"/>
        <v>0</v>
      </c>
    </row>
    <row r="42" spans="1:10" s="17" customFormat="1" ht="15" customHeight="1" x14ac:dyDescent="0.35">
      <c r="A42" s="57" t="s">
        <v>112</v>
      </c>
      <c r="B42" s="61">
        <f>+SUM('2-Tuit &amp; Oth NGF Rev'!D11+'2-Tuit &amp; Oth NGF Rev'!D13+'2-Tuit &amp; Oth NGF Rev'!D15+'2-Tuit &amp; Oth NGF Rev'!D17+'2-Tuit &amp; Oth NGF Rev'!D19)</f>
        <v>0</v>
      </c>
      <c r="C42" s="56">
        <f>0</f>
        <v>0</v>
      </c>
      <c r="D42" s="119" t="str">
        <f t="shared" si="7"/>
        <v>%</v>
      </c>
      <c r="E42" s="56">
        <f>0</f>
        <v>0</v>
      </c>
      <c r="F42" s="56">
        <f>0</f>
        <v>0</v>
      </c>
      <c r="G42" s="56">
        <f>0</f>
        <v>0</v>
      </c>
      <c r="H42" s="128">
        <f t="shared" si="8"/>
        <v>0</v>
      </c>
    </row>
    <row r="43" spans="1:10" s="17" customFormat="1" ht="15" customHeight="1" thickBot="1" x14ac:dyDescent="0.4">
      <c r="A43" s="58" t="s">
        <v>113</v>
      </c>
      <c r="B43" s="61">
        <f>+SUM('2-Tuit &amp; Oth NGF Rev'!D12+'2-Tuit &amp; Oth NGF Rev'!D14+'2-Tuit &amp; Oth NGF Rev'!D16+'2-Tuit &amp; Oth NGF Rev'!D18+'2-Tuit &amp; Oth NGF Rev'!D20)</f>
        <v>0</v>
      </c>
      <c r="C43" s="56">
        <f>0</f>
        <v>0</v>
      </c>
      <c r="D43" s="119" t="str">
        <f t="shared" si="7"/>
        <v>%</v>
      </c>
      <c r="E43" s="56">
        <f>0</f>
        <v>0</v>
      </c>
      <c r="F43" s="56">
        <f>0</f>
        <v>0</v>
      </c>
      <c r="G43" s="56">
        <f>0</f>
        <v>0</v>
      </c>
      <c r="H43" s="129">
        <f t="shared" si="8"/>
        <v>0</v>
      </c>
    </row>
    <row r="44" spans="1:10" s="17" customFormat="1" ht="15" customHeight="1" thickBot="1" x14ac:dyDescent="0.4">
      <c r="A44" s="59" t="s">
        <v>16</v>
      </c>
      <c r="B44" s="64">
        <f>SUM(B38:B43)</f>
        <v>0</v>
      </c>
      <c r="C44" s="64">
        <f t="shared" ref="C44:H44" si="9">SUM(C38:C43)</f>
        <v>0</v>
      </c>
      <c r="D44" s="123" t="str">
        <f t="shared" si="7"/>
        <v>%</v>
      </c>
      <c r="E44" s="64">
        <f t="shared" si="9"/>
        <v>0</v>
      </c>
      <c r="F44" s="62">
        <f t="shared" si="9"/>
        <v>0</v>
      </c>
      <c r="G44" s="62">
        <f t="shared" si="9"/>
        <v>0</v>
      </c>
      <c r="H44" s="126">
        <f t="shared" si="9"/>
        <v>0</v>
      </c>
    </row>
    <row r="45" spans="1:10" s="17" customFormat="1" ht="15" customHeight="1" x14ac:dyDescent="0.25">
      <c r="A45" s="324"/>
      <c r="B45" s="324"/>
      <c r="C45" s="324"/>
      <c r="D45" s="324"/>
      <c r="E45" s="324"/>
    </row>
    <row r="46" spans="1:10" s="17" customFormat="1" ht="15" customHeight="1" x14ac:dyDescent="0.25">
      <c r="A46" s="334" t="s">
        <v>153</v>
      </c>
      <c r="B46" s="334"/>
      <c r="C46" s="334"/>
      <c r="D46" s="334"/>
      <c r="E46" s="334"/>
      <c r="F46" s="334"/>
      <c r="G46" s="334"/>
      <c r="H46" s="334"/>
    </row>
    <row r="47" spans="1:10" ht="15" customHeight="1" x14ac:dyDescent="0.25">
      <c r="A47" s="335" t="s">
        <v>22</v>
      </c>
      <c r="B47" s="326" t="s">
        <v>221</v>
      </c>
      <c r="C47" s="326" t="s">
        <v>161</v>
      </c>
      <c r="D47" s="337" t="s">
        <v>115</v>
      </c>
      <c r="E47" s="326" t="s">
        <v>23</v>
      </c>
      <c r="F47" s="326" t="s">
        <v>76</v>
      </c>
      <c r="G47" s="326" t="s">
        <v>227</v>
      </c>
      <c r="H47" s="327" t="s">
        <v>230</v>
      </c>
    </row>
    <row r="48" spans="1:10" ht="15" customHeight="1" thickBot="1" x14ac:dyDescent="0.3">
      <c r="A48" s="335"/>
      <c r="B48" s="327"/>
      <c r="C48" s="327"/>
      <c r="D48" s="337"/>
      <c r="E48" s="327"/>
      <c r="F48" s="327"/>
      <c r="G48" s="327"/>
      <c r="H48" s="327"/>
      <c r="I48" s="17"/>
    </row>
    <row r="49" spans="1:10" ht="15" customHeight="1" x14ac:dyDescent="0.25">
      <c r="A49" s="335"/>
      <c r="B49" s="328"/>
      <c r="C49" s="328"/>
      <c r="D49" s="337"/>
      <c r="E49" s="328"/>
      <c r="F49" s="328"/>
      <c r="G49" s="328"/>
      <c r="H49" s="328"/>
      <c r="I49" s="330" t="s">
        <v>228</v>
      </c>
      <c r="J49" s="331"/>
    </row>
    <row r="50" spans="1:10" ht="15" customHeight="1" thickBot="1" x14ac:dyDescent="0.3">
      <c r="A50" s="336"/>
      <c r="B50" s="329"/>
      <c r="C50" s="329"/>
      <c r="D50" s="338"/>
      <c r="E50" s="329"/>
      <c r="F50" s="329"/>
      <c r="G50" s="329"/>
      <c r="H50" s="329"/>
      <c r="I50" s="332" t="s">
        <v>229</v>
      </c>
      <c r="J50" s="333"/>
    </row>
    <row r="51" spans="1:10" ht="15.5" x14ac:dyDescent="0.35">
      <c r="A51" s="55" t="s">
        <v>98</v>
      </c>
      <c r="B51" s="60">
        <f>+'2-Tuit &amp; Oth NGF Rev'!E7</f>
        <v>0</v>
      </c>
      <c r="C51" s="56">
        <f>0</f>
        <v>0</v>
      </c>
      <c r="D51" s="119" t="str">
        <f t="shared" ref="D51:D57" si="10">IF(C51=0,"%",C51/B51)</f>
        <v>%</v>
      </c>
      <c r="E51" s="56">
        <f>0</f>
        <v>0</v>
      </c>
      <c r="F51" s="56">
        <f>0</f>
        <v>0</v>
      </c>
      <c r="G51" s="56">
        <f>0</f>
        <v>0</v>
      </c>
      <c r="H51" s="127">
        <f>B51+F51+G51</f>
        <v>0</v>
      </c>
      <c r="I51" s="120">
        <f>(C51+C53+C55)-(E51+E53+E55)</f>
        <v>0</v>
      </c>
      <c r="J51" s="121" t="str">
        <f>IF(I51&gt;0,"WARNING: IS subsidizing OS","Compliant")</f>
        <v>Compliant</v>
      </c>
    </row>
    <row r="52" spans="1:10" ht="15.5" x14ac:dyDescent="0.35">
      <c r="A52" s="57" t="s">
        <v>99</v>
      </c>
      <c r="B52" s="63">
        <f>+'2-Tuit &amp; Oth NGF Rev'!E8</f>
        <v>0</v>
      </c>
      <c r="C52" s="56">
        <f>0</f>
        <v>0</v>
      </c>
      <c r="D52" s="119" t="str">
        <f t="shared" si="10"/>
        <v>%</v>
      </c>
      <c r="E52" s="56">
        <f>0</f>
        <v>0</v>
      </c>
      <c r="F52" s="56">
        <f>0</f>
        <v>0</v>
      </c>
      <c r="G52" s="56">
        <f>0</f>
        <v>0</v>
      </c>
      <c r="H52" s="128">
        <f t="shared" ref="H52:H56" si="11">B52+F52+G52</f>
        <v>0</v>
      </c>
    </row>
    <row r="53" spans="1:10" ht="15.5" x14ac:dyDescent="0.35">
      <c r="A53" s="57" t="s">
        <v>100</v>
      </c>
      <c r="B53" s="63">
        <f>+'2-Tuit &amp; Oth NGF Rev'!E9</f>
        <v>0</v>
      </c>
      <c r="C53" s="56">
        <f>0</f>
        <v>0</v>
      </c>
      <c r="D53" s="119" t="str">
        <f t="shared" si="10"/>
        <v>%</v>
      </c>
      <c r="E53" s="56">
        <f>0</f>
        <v>0</v>
      </c>
      <c r="F53" s="56">
        <f>0</f>
        <v>0</v>
      </c>
      <c r="G53" s="56">
        <f>0</f>
        <v>0</v>
      </c>
      <c r="H53" s="128">
        <f t="shared" si="11"/>
        <v>0</v>
      </c>
    </row>
    <row r="54" spans="1:10" ht="15.5" x14ac:dyDescent="0.35">
      <c r="A54" s="57" t="s">
        <v>101</v>
      </c>
      <c r="B54" s="63">
        <f>+'2-Tuit &amp; Oth NGF Rev'!E10</f>
        <v>0</v>
      </c>
      <c r="C54" s="56">
        <f>0</f>
        <v>0</v>
      </c>
      <c r="D54" s="119" t="str">
        <f t="shared" si="10"/>
        <v>%</v>
      </c>
      <c r="E54" s="56">
        <f>0</f>
        <v>0</v>
      </c>
      <c r="F54" s="56">
        <f>0</f>
        <v>0</v>
      </c>
      <c r="G54" s="56">
        <f>0</f>
        <v>0</v>
      </c>
      <c r="H54" s="128">
        <f t="shared" si="11"/>
        <v>0</v>
      </c>
    </row>
    <row r="55" spans="1:10" ht="15.5" x14ac:dyDescent="0.35">
      <c r="A55" s="57" t="s">
        <v>112</v>
      </c>
      <c r="B55" s="61">
        <f>+SUM('2-Tuit &amp; Oth NGF Rev'!E11+'2-Tuit &amp; Oth NGF Rev'!E13+'2-Tuit &amp; Oth NGF Rev'!E15+'2-Tuit &amp; Oth NGF Rev'!E17+'2-Tuit &amp; Oth NGF Rev'!E19)</f>
        <v>0</v>
      </c>
      <c r="C55" s="56">
        <f>0</f>
        <v>0</v>
      </c>
      <c r="D55" s="119" t="str">
        <f t="shared" si="10"/>
        <v>%</v>
      </c>
      <c r="E55" s="56">
        <f>0</f>
        <v>0</v>
      </c>
      <c r="F55" s="56">
        <f>0</f>
        <v>0</v>
      </c>
      <c r="G55" s="56">
        <f>0</f>
        <v>0</v>
      </c>
      <c r="H55" s="128">
        <f t="shared" si="11"/>
        <v>0</v>
      </c>
    </row>
    <row r="56" spans="1:10" ht="16" thickBot="1" x14ac:dyDescent="0.4">
      <c r="A56" s="58" t="s">
        <v>113</v>
      </c>
      <c r="B56" s="61">
        <f>+SUM('2-Tuit &amp; Oth NGF Rev'!E12+'2-Tuit &amp; Oth NGF Rev'!E14+'2-Tuit &amp; Oth NGF Rev'!E16+'2-Tuit &amp; Oth NGF Rev'!E18+'2-Tuit &amp; Oth NGF Rev'!E20)</f>
        <v>0</v>
      </c>
      <c r="C56" s="56">
        <f>0</f>
        <v>0</v>
      </c>
      <c r="D56" s="119" t="str">
        <f t="shared" si="10"/>
        <v>%</v>
      </c>
      <c r="E56" s="56">
        <f>0</f>
        <v>0</v>
      </c>
      <c r="F56" s="56">
        <f>0</f>
        <v>0</v>
      </c>
      <c r="G56" s="56">
        <f>0</f>
        <v>0</v>
      </c>
      <c r="H56" s="129">
        <f t="shared" si="11"/>
        <v>0</v>
      </c>
    </row>
    <row r="57" spans="1:10" ht="16" thickBot="1" x14ac:dyDescent="0.4">
      <c r="A57" s="59" t="s">
        <v>16</v>
      </c>
      <c r="B57" s="64">
        <f>SUM(B51:B56)</f>
        <v>0</v>
      </c>
      <c r="C57" s="64">
        <f t="shared" ref="C57:H57" si="12">SUM(C51:C56)</f>
        <v>0</v>
      </c>
      <c r="D57" s="123" t="str">
        <f t="shared" si="10"/>
        <v>%</v>
      </c>
      <c r="E57" s="64">
        <f t="shared" si="12"/>
        <v>0</v>
      </c>
      <c r="F57" s="62">
        <f t="shared" si="12"/>
        <v>0</v>
      </c>
      <c r="G57" s="62">
        <f t="shared" si="12"/>
        <v>0</v>
      </c>
      <c r="H57" s="126">
        <f t="shared" si="12"/>
        <v>0</v>
      </c>
      <c r="I57" s="124"/>
    </row>
    <row r="59" spans="1:10" ht="65.150000000000006" customHeight="1" x14ac:dyDescent="0.25">
      <c r="A59" s="325" t="s">
        <v>123</v>
      </c>
      <c r="B59" s="325"/>
      <c r="C59" s="325"/>
      <c r="D59" s="325"/>
      <c r="E59" s="325"/>
      <c r="F59" s="325"/>
      <c r="G59" s="325"/>
      <c r="H59" s="325"/>
    </row>
  </sheetData>
  <mergeCells count="53">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54296875" defaultRowHeight="12.5" x14ac:dyDescent="0.25"/>
  <cols>
    <col min="1" max="1" width="55.54296875" customWidth="1"/>
    <col min="2" max="11" width="15.54296875" customWidth="1"/>
  </cols>
  <sheetData>
    <row r="1" spans="1:13" s="8" customFormat="1" ht="20.149999999999999" customHeight="1" x14ac:dyDescent="0.45">
      <c r="A1" s="251" t="str">
        <f>'Institution ID'!A1</f>
        <v>Six-Year Plans - Part I (2021): 2022-23 through 2027-28</v>
      </c>
      <c r="B1" s="251"/>
      <c r="C1" s="251"/>
      <c r="D1" s="251"/>
      <c r="E1" s="251"/>
      <c r="F1" s="251"/>
      <c r="G1" s="251"/>
      <c r="H1" s="251"/>
      <c r="I1" s="15"/>
      <c r="J1" s="12"/>
      <c r="K1" s="12"/>
      <c r="L1" s="12"/>
      <c r="M1" s="12"/>
    </row>
    <row r="2" spans="1:13" s="8" customFormat="1" ht="20.149999999999999" customHeight="1" x14ac:dyDescent="0.25">
      <c r="A2" s="51" t="str">
        <f>'Institution ID'!C3</f>
        <v>Virginia State University</v>
      </c>
      <c r="B2" s="53"/>
      <c r="C2" s="53"/>
      <c r="D2" s="53"/>
      <c r="E2" s="53"/>
      <c r="F2" s="53"/>
      <c r="G2" s="53"/>
      <c r="H2" s="53"/>
      <c r="I2" s="53"/>
      <c r="J2" s="12"/>
      <c r="K2" s="12"/>
      <c r="L2" s="12"/>
      <c r="M2" s="12"/>
    </row>
    <row r="3" spans="1:13" ht="20.149999999999999" customHeight="1" x14ac:dyDescent="0.25">
      <c r="A3" s="52" t="s">
        <v>75</v>
      </c>
      <c r="B3" s="52"/>
      <c r="C3" s="52"/>
      <c r="D3" s="52"/>
      <c r="E3" s="52"/>
      <c r="F3" s="52"/>
      <c r="G3" s="52"/>
      <c r="H3" s="52"/>
      <c r="I3" s="52"/>
    </row>
    <row r="4" spans="1:13" ht="20.149999999999999" customHeight="1" x14ac:dyDescent="0.25">
      <c r="A4" s="52" t="s">
        <v>13</v>
      </c>
      <c r="B4" s="52"/>
      <c r="C4" s="52"/>
      <c r="D4" s="52"/>
      <c r="E4" s="52"/>
      <c r="F4" s="52"/>
      <c r="G4" s="52"/>
      <c r="H4" s="52"/>
      <c r="I4" s="52"/>
    </row>
    <row r="5" spans="1:13" s="9" customFormat="1" ht="20.149999999999999" customHeight="1" thickBot="1" x14ac:dyDescent="0.4">
      <c r="A5" s="18"/>
      <c r="B5" s="18"/>
      <c r="C5" s="18"/>
      <c r="D5" s="18"/>
      <c r="E5" s="18"/>
      <c r="F5" s="18"/>
      <c r="G5" s="18"/>
      <c r="H5" s="18"/>
      <c r="I5" s="18"/>
    </row>
    <row r="6" spans="1:13" s="19" customFormat="1" ht="20.149999999999999" customHeight="1" x14ac:dyDescent="0.25">
      <c r="A6" s="420" t="s">
        <v>74</v>
      </c>
      <c r="B6" s="421"/>
      <c r="C6" s="421"/>
      <c r="D6" s="421"/>
      <c r="E6" s="421"/>
      <c r="F6" s="421"/>
      <c r="G6" s="421"/>
      <c r="H6" s="422"/>
      <c r="I6" s="25"/>
    </row>
    <row r="7" spans="1:13" s="20" customFormat="1" ht="20.149999999999999" customHeight="1" x14ac:dyDescent="0.25">
      <c r="A7" s="360" t="s">
        <v>31</v>
      </c>
      <c r="B7" s="423"/>
      <c r="C7" s="423"/>
      <c r="D7" s="423"/>
      <c r="E7" s="423"/>
      <c r="F7" s="423"/>
      <c r="G7" s="423"/>
      <c r="H7" s="354"/>
    </row>
    <row r="8" spans="1:13" s="8" customFormat="1" ht="20.149999999999999" customHeight="1" x14ac:dyDescent="0.25">
      <c r="A8" s="424" t="s">
        <v>14</v>
      </c>
      <c r="B8" s="362" t="s">
        <v>29</v>
      </c>
      <c r="C8" s="362"/>
      <c r="D8" s="362"/>
      <c r="E8" s="362" t="s">
        <v>30</v>
      </c>
      <c r="F8" s="362"/>
      <c r="G8" s="362"/>
      <c r="H8" s="395" t="s">
        <v>16</v>
      </c>
    </row>
    <row r="9" spans="1:13" s="8" customFormat="1" ht="20.149999999999999" customHeight="1" x14ac:dyDescent="0.25">
      <c r="A9" s="425"/>
      <c r="B9" s="46" t="s">
        <v>44</v>
      </c>
      <c r="C9" s="46" t="s">
        <v>45</v>
      </c>
      <c r="D9" s="46" t="s">
        <v>16</v>
      </c>
      <c r="E9" s="46" t="s">
        <v>44</v>
      </c>
      <c r="F9" s="46" t="s">
        <v>45</v>
      </c>
      <c r="G9" s="46" t="s">
        <v>16</v>
      </c>
      <c r="H9" s="396"/>
    </row>
    <row r="10" spans="1:13" s="8" customFormat="1" ht="20.149999999999999" customHeight="1" x14ac:dyDescent="0.25">
      <c r="A10" s="32" t="s">
        <v>76</v>
      </c>
      <c r="B10" s="21">
        <v>206500</v>
      </c>
      <c r="C10" s="21">
        <v>58002</v>
      </c>
      <c r="D10" s="22">
        <f>B10+C10</f>
        <v>264502</v>
      </c>
      <c r="E10" s="21">
        <v>73902</v>
      </c>
      <c r="F10" s="21">
        <v>19763</v>
      </c>
      <c r="G10" s="29">
        <f>E10+F10</f>
        <v>93665</v>
      </c>
      <c r="H10" s="31">
        <f>SUM(D10,G10)</f>
        <v>358167</v>
      </c>
    </row>
    <row r="11" spans="1:13" s="8" customFormat="1" ht="20.149999999999999" customHeight="1" x14ac:dyDescent="0.25">
      <c r="A11" s="26" t="s">
        <v>32</v>
      </c>
      <c r="B11" s="21">
        <v>0</v>
      </c>
      <c r="C11" s="21">
        <v>0</v>
      </c>
      <c r="D11" s="22">
        <f>B11+C11</f>
        <v>0</v>
      </c>
      <c r="E11" s="21">
        <v>0</v>
      </c>
      <c r="F11" s="21">
        <v>0</v>
      </c>
      <c r="G11" s="29">
        <f>E11+F11</f>
        <v>0</v>
      </c>
      <c r="H11" s="31">
        <f>SUM(D11,G11)</f>
        <v>0</v>
      </c>
    </row>
    <row r="12" spans="1:13" s="8" customFormat="1" ht="20.149999999999999" customHeight="1" x14ac:dyDescent="0.25">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49999999999999" customHeight="1" x14ac:dyDescent="0.25">
      <c r="A13" s="26" t="s">
        <v>34</v>
      </c>
      <c r="B13" s="23">
        <v>0</v>
      </c>
      <c r="C13" s="23">
        <v>0</v>
      </c>
      <c r="D13" s="24">
        <f t="shared" si="0"/>
        <v>0</v>
      </c>
      <c r="E13" s="23">
        <v>38052</v>
      </c>
      <c r="F13" s="23">
        <v>0</v>
      </c>
      <c r="G13" s="30">
        <f t="shared" si="1"/>
        <v>38052</v>
      </c>
      <c r="H13" s="31">
        <f t="shared" si="2"/>
        <v>38052</v>
      </c>
    </row>
    <row r="14" spans="1:13" s="8" customFormat="1" ht="20.149999999999999" customHeight="1" x14ac:dyDescent="0.25">
      <c r="A14" s="41" t="s">
        <v>95</v>
      </c>
      <c r="B14" s="44"/>
      <c r="C14" s="44"/>
      <c r="D14" s="44"/>
      <c r="E14" s="44"/>
      <c r="F14" s="44"/>
      <c r="G14" s="45"/>
      <c r="H14" s="45"/>
    </row>
    <row r="15" spans="1:13" s="8" customFormat="1" ht="20.149999999999999" customHeight="1" x14ac:dyDescent="0.25">
      <c r="A15" s="26" t="s">
        <v>35</v>
      </c>
      <c r="B15" s="23">
        <v>0</v>
      </c>
      <c r="C15" s="23">
        <v>0</v>
      </c>
      <c r="D15" s="24">
        <f t="shared" si="0"/>
        <v>0</v>
      </c>
      <c r="E15" s="23">
        <v>0</v>
      </c>
      <c r="F15" s="23">
        <v>0</v>
      </c>
      <c r="G15" s="30">
        <f t="shared" si="1"/>
        <v>0</v>
      </c>
      <c r="H15" s="31">
        <f t="shared" si="2"/>
        <v>0</v>
      </c>
    </row>
    <row r="16" spans="1:13" s="8" customFormat="1" ht="20.149999999999999" customHeight="1" x14ac:dyDescent="0.25">
      <c r="A16" s="26" t="s">
        <v>36</v>
      </c>
      <c r="B16" s="44"/>
      <c r="C16" s="44"/>
      <c r="D16" s="44"/>
      <c r="E16" s="44"/>
      <c r="F16" s="44"/>
      <c r="G16" s="45"/>
      <c r="H16" s="45"/>
    </row>
    <row r="17" spans="1:8" s="8" customFormat="1" ht="20.149999999999999" customHeight="1" x14ac:dyDescent="0.25">
      <c r="A17" s="26" t="s">
        <v>37</v>
      </c>
      <c r="B17" s="23">
        <v>0</v>
      </c>
      <c r="C17" s="23">
        <v>0</v>
      </c>
      <c r="D17" s="24">
        <f t="shared" si="0"/>
        <v>0</v>
      </c>
      <c r="E17" s="23">
        <v>0</v>
      </c>
      <c r="F17" s="23">
        <v>0</v>
      </c>
      <c r="G17" s="30">
        <f t="shared" si="1"/>
        <v>0</v>
      </c>
      <c r="H17" s="31">
        <f t="shared" si="2"/>
        <v>0</v>
      </c>
    </row>
    <row r="18" spans="1:8" s="8" customFormat="1" ht="20.149999999999999" customHeight="1" x14ac:dyDescent="0.25">
      <c r="A18" s="26" t="s">
        <v>15</v>
      </c>
      <c r="B18" s="23">
        <v>0</v>
      </c>
      <c r="C18" s="23">
        <v>0</v>
      </c>
      <c r="D18" s="24">
        <f t="shared" si="0"/>
        <v>0</v>
      </c>
      <c r="E18" s="23">
        <v>0</v>
      </c>
      <c r="F18" s="23">
        <v>0</v>
      </c>
      <c r="G18" s="30">
        <f t="shared" si="1"/>
        <v>0</v>
      </c>
      <c r="H18" s="31">
        <f t="shared" si="2"/>
        <v>0</v>
      </c>
    </row>
    <row r="19" spans="1:8" s="8" customFormat="1" ht="20.149999999999999" customHeight="1" x14ac:dyDescent="0.25">
      <c r="A19" s="26" t="s">
        <v>38</v>
      </c>
      <c r="B19" s="23">
        <v>0</v>
      </c>
      <c r="C19" s="23">
        <v>0</v>
      </c>
      <c r="D19" s="24">
        <f t="shared" si="0"/>
        <v>0</v>
      </c>
      <c r="E19" s="23">
        <v>0</v>
      </c>
      <c r="F19" s="23">
        <v>0</v>
      </c>
      <c r="G19" s="30">
        <f t="shared" si="1"/>
        <v>0</v>
      </c>
      <c r="H19" s="31">
        <f t="shared" si="2"/>
        <v>0</v>
      </c>
    </row>
    <row r="20" spans="1:8" s="8" customFormat="1" ht="20.149999999999999" customHeight="1" x14ac:dyDescent="0.25">
      <c r="A20" s="26" t="s">
        <v>39</v>
      </c>
      <c r="B20" s="23">
        <v>0</v>
      </c>
      <c r="C20" s="23">
        <v>0</v>
      </c>
      <c r="D20" s="24">
        <f t="shared" si="0"/>
        <v>0</v>
      </c>
      <c r="E20" s="23">
        <v>16913</v>
      </c>
      <c r="F20" s="23">
        <v>0</v>
      </c>
      <c r="G20" s="30">
        <f t="shared" si="1"/>
        <v>16913</v>
      </c>
      <c r="H20" s="31">
        <f t="shared" si="2"/>
        <v>16913</v>
      </c>
    </row>
    <row r="21" spans="1:8" s="8" customFormat="1" ht="20.149999999999999" customHeight="1" x14ac:dyDescent="0.25">
      <c r="A21" s="26" t="s">
        <v>40</v>
      </c>
      <c r="B21" s="23">
        <v>32682</v>
      </c>
      <c r="C21" s="23">
        <v>0</v>
      </c>
      <c r="D21" s="24">
        <f t="shared" si="0"/>
        <v>32682</v>
      </c>
      <c r="E21" s="23">
        <v>0</v>
      </c>
      <c r="F21" s="23">
        <v>0</v>
      </c>
      <c r="G21" s="30">
        <f t="shared" si="1"/>
        <v>0</v>
      </c>
      <c r="H21" s="31">
        <f t="shared" si="2"/>
        <v>32682</v>
      </c>
    </row>
    <row r="22" spans="1:8" s="8" customFormat="1" ht="20.149999999999999" customHeight="1" x14ac:dyDescent="0.25">
      <c r="A22" s="26" t="s">
        <v>41</v>
      </c>
      <c r="B22" s="23">
        <v>0</v>
      </c>
      <c r="C22" s="23">
        <v>0</v>
      </c>
      <c r="D22" s="24">
        <f t="shared" si="0"/>
        <v>0</v>
      </c>
      <c r="E22" s="23">
        <v>0</v>
      </c>
      <c r="F22" s="23">
        <v>0</v>
      </c>
      <c r="G22" s="30">
        <f t="shared" si="1"/>
        <v>0</v>
      </c>
      <c r="H22" s="31">
        <f t="shared" si="2"/>
        <v>0</v>
      </c>
    </row>
    <row r="23" spans="1:8" s="8" customFormat="1" ht="20.149999999999999" customHeight="1" x14ac:dyDescent="0.25">
      <c r="A23" s="26" t="s">
        <v>42</v>
      </c>
      <c r="B23" s="23">
        <v>120156</v>
      </c>
      <c r="C23" s="23">
        <v>0</v>
      </c>
      <c r="D23" s="24">
        <f t="shared" si="0"/>
        <v>120156</v>
      </c>
      <c r="E23" s="23">
        <v>0</v>
      </c>
      <c r="F23" s="23">
        <v>0</v>
      </c>
      <c r="G23" s="30">
        <f t="shared" si="1"/>
        <v>0</v>
      </c>
      <c r="H23" s="31">
        <f t="shared" si="2"/>
        <v>120156</v>
      </c>
    </row>
    <row r="24" spans="1:8" s="8" customFormat="1" ht="20.149999999999999" customHeight="1" x14ac:dyDescent="0.25">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49999999999999" customHeight="1" x14ac:dyDescent="0.25">
      <c r="A25" s="26" t="s">
        <v>43</v>
      </c>
      <c r="B25" s="23">
        <v>0</v>
      </c>
      <c r="C25" s="23">
        <v>0</v>
      </c>
      <c r="D25" s="24">
        <f t="shared" si="0"/>
        <v>0</v>
      </c>
      <c r="E25" s="23">
        <v>0</v>
      </c>
      <c r="F25" s="23">
        <v>16480</v>
      </c>
      <c r="G25" s="30">
        <f t="shared" si="1"/>
        <v>16480</v>
      </c>
      <c r="H25" s="31">
        <f t="shared" si="2"/>
        <v>16480</v>
      </c>
    </row>
    <row r="26" spans="1:8" s="8" customFormat="1" ht="20.149999999999999" customHeight="1" thickBot="1" x14ac:dyDescent="0.3">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49999999999999" customHeight="1" thickBot="1" x14ac:dyDescent="0.3">
      <c r="A27" s="358"/>
      <c r="B27" s="359"/>
      <c r="C27" s="359"/>
      <c r="D27" s="359"/>
      <c r="E27" s="359"/>
      <c r="F27" s="359"/>
      <c r="G27" s="359"/>
      <c r="H27" s="359"/>
    </row>
    <row r="28" spans="1:8" s="20" customFormat="1" ht="20.149999999999999" customHeight="1" x14ac:dyDescent="0.25">
      <c r="A28" s="355" t="s">
        <v>27</v>
      </c>
      <c r="B28" s="356"/>
      <c r="C28" s="356"/>
      <c r="D28" s="356"/>
      <c r="E28" s="356"/>
      <c r="F28" s="356"/>
      <c r="G28" s="356"/>
      <c r="H28" s="357"/>
    </row>
    <row r="29" spans="1:8" s="8" customFormat="1" ht="20.149999999999999" customHeight="1" x14ac:dyDescent="0.25">
      <c r="A29" s="363" t="s">
        <v>14</v>
      </c>
      <c r="B29" s="362" t="s">
        <v>29</v>
      </c>
      <c r="C29" s="362"/>
      <c r="D29" s="362"/>
      <c r="E29" s="362" t="s">
        <v>30</v>
      </c>
      <c r="F29" s="362"/>
      <c r="G29" s="362"/>
      <c r="H29" s="354" t="s">
        <v>16</v>
      </c>
    </row>
    <row r="30" spans="1:8" s="8" customFormat="1" ht="20.149999999999999" customHeight="1" thickBot="1" x14ac:dyDescent="0.3">
      <c r="A30" s="364"/>
      <c r="B30" s="46" t="s">
        <v>44</v>
      </c>
      <c r="C30" s="46" t="s">
        <v>45</v>
      </c>
      <c r="D30" s="46" t="s">
        <v>16</v>
      </c>
      <c r="E30" s="46" t="s">
        <v>44</v>
      </c>
      <c r="F30" s="46" t="s">
        <v>45</v>
      </c>
      <c r="G30" s="46" t="s">
        <v>16</v>
      </c>
      <c r="H30" s="397"/>
    </row>
    <row r="31" spans="1:8" s="8" customFormat="1" ht="20.149999999999999" customHeight="1" x14ac:dyDescent="0.25">
      <c r="A31" s="32" t="s">
        <v>76</v>
      </c>
      <c r="B31" s="21">
        <v>342500</v>
      </c>
      <c r="C31" s="21">
        <v>76070</v>
      </c>
      <c r="D31" s="22">
        <f>B31+C31</f>
        <v>418570</v>
      </c>
      <c r="E31" s="21">
        <v>27845</v>
      </c>
      <c r="F31" s="21">
        <v>11470</v>
      </c>
      <c r="G31" s="29">
        <f>E31+F31</f>
        <v>39315</v>
      </c>
      <c r="H31" s="31">
        <f>SUM(D31,G31)</f>
        <v>457885</v>
      </c>
    </row>
    <row r="32" spans="1:8" s="8" customFormat="1" ht="20.149999999999999" customHeight="1" x14ac:dyDescent="0.25">
      <c r="A32" s="49" t="s">
        <v>32</v>
      </c>
      <c r="B32" s="21">
        <v>0</v>
      </c>
      <c r="C32" s="21">
        <v>0</v>
      </c>
      <c r="D32" s="22">
        <f>B32+C32</f>
        <v>0</v>
      </c>
      <c r="E32" s="21">
        <v>0</v>
      </c>
      <c r="F32" s="21">
        <v>0</v>
      </c>
      <c r="G32" s="29">
        <f>E32+F32</f>
        <v>0</v>
      </c>
      <c r="H32" s="31">
        <f>SUM(D32,G32)</f>
        <v>0</v>
      </c>
    </row>
    <row r="33" spans="1:8" s="8" customFormat="1" ht="20.149999999999999" customHeight="1" x14ac:dyDescent="0.25">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49999999999999" customHeight="1" x14ac:dyDescent="0.25">
      <c r="A34" s="49" t="s">
        <v>34</v>
      </c>
      <c r="B34" s="23">
        <v>0</v>
      </c>
      <c r="C34" s="23">
        <v>0</v>
      </c>
      <c r="D34" s="24">
        <f t="shared" si="7"/>
        <v>0</v>
      </c>
      <c r="E34" s="23">
        <v>19800</v>
      </c>
      <c r="F34" s="23">
        <v>0</v>
      </c>
      <c r="G34" s="30">
        <f t="shared" si="8"/>
        <v>19800</v>
      </c>
      <c r="H34" s="31">
        <f t="shared" si="9"/>
        <v>19800</v>
      </c>
    </row>
    <row r="35" spans="1:8" s="8" customFormat="1" ht="20.149999999999999" customHeight="1" x14ac:dyDescent="0.25">
      <c r="A35" s="41" t="s">
        <v>95</v>
      </c>
      <c r="B35" s="44"/>
      <c r="C35" s="44"/>
      <c r="D35" s="44"/>
      <c r="E35" s="44"/>
      <c r="F35" s="44"/>
      <c r="G35" s="45"/>
      <c r="H35" s="45"/>
    </row>
    <row r="36" spans="1:8" s="8" customFormat="1" ht="20.149999999999999" customHeight="1" x14ac:dyDescent="0.25">
      <c r="A36" s="49" t="s">
        <v>35</v>
      </c>
      <c r="B36" s="23">
        <v>0</v>
      </c>
      <c r="C36" s="23">
        <v>0</v>
      </c>
      <c r="D36" s="24">
        <f t="shared" ref="D36" si="10">B36+C36</f>
        <v>0</v>
      </c>
      <c r="E36" s="23">
        <v>0</v>
      </c>
      <c r="F36" s="23">
        <v>0</v>
      </c>
      <c r="G36" s="30">
        <f t="shared" ref="G36" si="11">E36+F36</f>
        <v>0</v>
      </c>
      <c r="H36" s="31">
        <f t="shared" ref="H36" si="12">SUM(D36,G36)</f>
        <v>0</v>
      </c>
    </row>
    <row r="37" spans="1:8" s="8" customFormat="1" ht="20.149999999999999" customHeight="1" x14ac:dyDescent="0.25">
      <c r="A37" s="49" t="s">
        <v>36</v>
      </c>
      <c r="B37" s="23">
        <v>0</v>
      </c>
      <c r="C37" s="23">
        <v>0</v>
      </c>
      <c r="D37" s="24">
        <f t="shared" ref="D37" si="13">B37+C37</f>
        <v>0</v>
      </c>
      <c r="E37" s="23">
        <v>0</v>
      </c>
      <c r="F37" s="23">
        <v>0</v>
      </c>
      <c r="G37" s="30">
        <f t="shared" ref="G37" si="14">E37+F37</f>
        <v>0</v>
      </c>
      <c r="H37" s="31">
        <f t="shared" ref="H37" si="15">SUM(D37,G37)</f>
        <v>0</v>
      </c>
    </row>
    <row r="38" spans="1:8" s="8" customFormat="1" ht="20.149999999999999" customHeight="1" x14ac:dyDescent="0.25">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49999999999999" customHeight="1" x14ac:dyDescent="0.25">
      <c r="A39" s="49" t="s">
        <v>15</v>
      </c>
      <c r="B39" s="23">
        <v>0</v>
      </c>
      <c r="C39" s="23">
        <v>0</v>
      </c>
      <c r="D39" s="24">
        <f t="shared" si="16"/>
        <v>0</v>
      </c>
      <c r="E39" s="23">
        <v>0</v>
      </c>
      <c r="F39" s="23">
        <v>0</v>
      </c>
      <c r="G39" s="30">
        <f t="shared" si="17"/>
        <v>0</v>
      </c>
      <c r="H39" s="31">
        <f t="shared" si="18"/>
        <v>0</v>
      </c>
    </row>
    <row r="40" spans="1:8" s="8" customFormat="1" ht="20.149999999999999" customHeight="1" x14ac:dyDescent="0.25">
      <c r="A40" s="49" t="s">
        <v>38</v>
      </c>
      <c r="B40" s="23">
        <v>0</v>
      </c>
      <c r="C40" s="23">
        <v>0</v>
      </c>
      <c r="D40" s="24">
        <f t="shared" si="16"/>
        <v>0</v>
      </c>
      <c r="E40" s="23">
        <v>0</v>
      </c>
      <c r="F40" s="23">
        <v>0</v>
      </c>
      <c r="G40" s="30">
        <f t="shared" si="17"/>
        <v>0</v>
      </c>
      <c r="H40" s="31">
        <f t="shared" si="18"/>
        <v>0</v>
      </c>
    </row>
    <row r="41" spans="1:8" s="8" customFormat="1" ht="20.149999999999999" customHeight="1" x14ac:dyDescent="0.25">
      <c r="A41" s="49" t="s">
        <v>39</v>
      </c>
      <c r="B41" s="23">
        <v>0</v>
      </c>
      <c r="C41" s="23">
        <v>0</v>
      </c>
      <c r="D41" s="24">
        <f t="shared" si="16"/>
        <v>0</v>
      </c>
      <c r="E41" s="23">
        <v>0</v>
      </c>
      <c r="F41" s="23">
        <v>0</v>
      </c>
      <c r="G41" s="30">
        <f t="shared" si="17"/>
        <v>0</v>
      </c>
      <c r="H41" s="31">
        <f t="shared" si="18"/>
        <v>0</v>
      </c>
    </row>
    <row r="42" spans="1:8" s="8" customFormat="1" ht="20.149999999999999" customHeight="1" x14ac:dyDescent="0.25">
      <c r="A42" s="49" t="s">
        <v>40</v>
      </c>
      <c r="B42" s="23">
        <v>42885</v>
      </c>
      <c r="C42" s="23">
        <v>0</v>
      </c>
      <c r="D42" s="24">
        <f t="shared" si="16"/>
        <v>42885</v>
      </c>
      <c r="E42" s="23">
        <v>0</v>
      </c>
      <c r="F42" s="23">
        <v>0</v>
      </c>
      <c r="G42" s="30">
        <f t="shared" si="17"/>
        <v>0</v>
      </c>
      <c r="H42" s="31">
        <f t="shared" si="18"/>
        <v>42885</v>
      </c>
    </row>
    <row r="43" spans="1:8" s="8" customFormat="1" ht="20.149999999999999" customHeight="1" x14ac:dyDescent="0.25">
      <c r="A43" s="49" t="s">
        <v>41</v>
      </c>
      <c r="B43" s="23">
        <v>0</v>
      </c>
      <c r="C43" s="23">
        <v>0</v>
      </c>
      <c r="D43" s="24">
        <f t="shared" si="16"/>
        <v>0</v>
      </c>
      <c r="E43" s="23">
        <v>0</v>
      </c>
      <c r="F43" s="23">
        <v>0</v>
      </c>
      <c r="G43" s="30">
        <f t="shared" si="17"/>
        <v>0</v>
      </c>
      <c r="H43" s="31">
        <f t="shared" si="18"/>
        <v>0</v>
      </c>
    </row>
    <row r="44" spans="1:8" s="8" customFormat="1" ht="20.149999999999999" customHeight="1" x14ac:dyDescent="0.25">
      <c r="A44" s="49" t="s">
        <v>42</v>
      </c>
      <c r="B44" s="23">
        <v>90301</v>
      </c>
      <c r="C44" s="23">
        <v>0</v>
      </c>
      <c r="D44" s="24">
        <f t="shared" si="16"/>
        <v>90301</v>
      </c>
      <c r="E44" s="23">
        <v>0</v>
      </c>
      <c r="F44" s="23">
        <v>0</v>
      </c>
      <c r="G44" s="30">
        <f t="shared" si="17"/>
        <v>0</v>
      </c>
      <c r="H44" s="31">
        <f t="shared" si="18"/>
        <v>90301</v>
      </c>
    </row>
    <row r="45" spans="1:8" s="8" customFormat="1" ht="20.149999999999999" customHeight="1" x14ac:dyDescent="0.25">
      <c r="A45" s="50" t="s">
        <v>116</v>
      </c>
      <c r="B45" s="23">
        <v>10536</v>
      </c>
      <c r="C45" s="23">
        <v>0</v>
      </c>
      <c r="D45" s="24">
        <f t="shared" si="16"/>
        <v>10536</v>
      </c>
      <c r="E45" s="23">
        <v>2517</v>
      </c>
      <c r="F45" s="23">
        <v>0</v>
      </c>
      <c r="G45" s="30">
        <f t="shared" si="17"/>
        <v>2517</v>
      </c>
      <c r="H45" s="31">
        <f t="shared" si="18"/>
        <v>13053</v>
      </c>
    </row>
    <row r="46" spans="1:8" s="8" customFormat="1" ht="20.149999999999999" customHeight="1" x14ac:dyDescent="0.25">
      <c r="A46" s="49" t="s">
        <v>43</v>
      </c>
      <c r="B46" s="23">
        <v>0</v>
      </c>
      <c r="C46" s="23">
        <v>0</v>
      </c>
      <c r="D46" s="24">
        <f t="shared" si="16"/>
        <v>0</v>
      </c>
      <c r="E46" s="23">
        <v>0</v>
      </c>
      <c r="F46" s="23">
        <v>0</v>
      </c>
      <c r="G46" s="30">
        <f t="shared" si="17"/>
        <v>0</v>
      </c>
      <c r="H46" s="31">
        <f t="shared" si="18"/>
        <v>0</v>
      </c>
    </row>
    <row r="47" spans="1:8" s="8" customFormat="1" ht="20.149999999999999" customHeight="1" thickBot="1" x14ac:dyDescent="0.3">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49999999999999" customHeight="1" thickBot="1" x14ac:dyDescent="0.3">
      <c r="A48" s="358"/>
      <c r="B48" s="359"/>
      <c r="C48" s="359"/>
      <c r="D48" s="359"/>
      <c r="E48" s="359"/>
      <c r="F48" s="359"/>
      <c r="G48" s="359"/>
      <c r="H48" s="359"/>
    </row>
    <row r="49" spans="1:8" s="20" customFormat="1" ht="20.149999999999999" customHeight="1" x14ac:dyDescent="0.25">
      <c r="A49" s="355" t="s">
        <v>24</v>
      </c>
      <c r="B49" s="356"/>
      <c r="C49" s="356"/>
      <c r="D49" s="356"/>
      <c r="E49" s="356"/>
      <c r="F49" s="356"/>
      <c r="G49" s="356"/>
      <c r="H49" s="357"/>
    </row>
    <row r="50" spans="1:8" s="8" customFormat="1" ht="20.149999999999999" customHeight="1" x14ac:dyDescent="0.25">
      <c r="A50" s="363" t="s">
        <v>14</v>
      </c>
      <c r="B50" s="362" t="s">
        <v>29</v>
      </c>
      <c r="C50" s="362"/>
      <c r="D50" s="362"/>
      <c r="E50" s="362" t="s">
        <v>30</v>
      </c>
      <c r="F50" s="362"/>
      <c r="G50" s="362"/>
      <c r="H50" s="354" t="s">
        <v>16</v>
      </c>
    </row>
    <row r="51" spans="1:8" s="8" customFormat="1" ht="20.149999999999999" customHeight="1" thickBot="1" x14ac:dyDescent="0.3">
      <c r="A51" s="364"/>
      <c r="B51" s="46" t="s">
        <v>44</v>
      </c>
      <c r="C51" s="46" t="s">
        <v>45</v>
      </c>
      <c r="D51" s="46" t="s">
        <v>16</v>
      </c>
      <c r="E51" s="46" t="s">
        <v>44</v>
      </c>
      <c r="F51" s="46" t="s">
        <v>45</v>
      </c>
      <c r="G51" s="46" t="s">
        <v>16</v>
      </c>
      <c r="H51" s="354"/>
    </row>
    <row r="52" spans="1:8" s="8" customFormat="1" ht="20.149999999999999" customHeight="1" x14ac:dyDescent="0.25">
      <c r="A52" s="32" t="s">
        <v>76</v>
      </c>
      <c r="B52" s="21">
        <v>356200</v>
      </c>
      <c r="C52" s="21">
        <v>79113</v>
      </c>
      <c r="D52" s="22">
        <f>B52+C52</f>
        <v>435313</v>
      </c>
      <c r="E52" s="21">
        <v>28959</v>
      </c>
      <c r="F52" s="21">
        <v>11929</v>
      </c>
      <c r="G52" s="29">
        <f>E52+F52</f>
        <v>40888</v>
      </c>
      <c r="H52" s="31">
        <f>SUM(D52,G52)</f>
        <v>476201</v>
      </c>
    </row>
    <row r="53" spans="1:8" s="8" customFormat="1" ht="20.149999999999999" customHeight="1" x14ac:dyDescent="0.25">
      <c r="A53" s="49" t="s">
        <v>32</v>
      </c>
      <c r="B53" s="21">
        <v>0</v>
      </c>
      <c r="C53" s="21">
        <v>0</v>
      </c>
      <c r="D53" s="22">
        <f>B53+C53</f>
        <v>0</v>
      </c>
      <c r="E53" s="21">
        <v>0</v>
      </c>
      <c r="F53" s="21">
        <v>0</v>
      </c>
      <c r="G53" s="29">
        <f>E53+F53</f>
        <v>0</v>
      </c>
      <c r="H53" s="31">
        <f>SUM(D53,G53)</f>
        <v>0</v>
      </c>
    </row>
    <row r="54" spans="1:8" s="8" customFormat="1" ht="20.149999999999999" customHeight="1" x14ac:dyDescent="0.25">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49999999999999" customHeight="1" x14ac:dyDescent="0.25">
      <c r="A55" s="49" t="s">
        <v>34</v>
      </c>
      <c r="B55" s="23">
        <v>0</v>
      </c>
      <c r="C55" s="23">
        <v>0</v>
      </c>
      <c r="D55" s="24">
        <f t="shared" si="25"/>
        <v>0</v>
      </c>
      <c r="E55" s="23">
        <v>20592</v>
      </c>
      <c r="F55" s="23">
        <v>0</v>
      </c>
      <c r="G55" s="30">
        <f t="shared" si="26"/>
        <v>20592</v>
      </c>
      <c r="H55" s="31">
        <f t="shared" si="27"/>
        <v>20592</v>
      </c>
    </row>
    <row r="56" spans="1:8" s="8" customFormat="1" ht="20.149999999999999" customHeight="1" x14ac:dyDescent="0.25">
      <c r="A56" s="41" t="s">
        <v>95</v>
      </c>
      <c r="B56" s="23">
        <v>0</v>
      </c>
      <c r="C56" s="23">
        <v>0</v>
      </c>
      <c r="D56" s="24">
        <f t="shared" ref="D56" si="28">B56+C56</f>
        <v>0</v>
      </c>
      <c r="E56" s="23">
        <v>0</v>
      </c>
      <c r="F56" s="23">
        <v>0</v>
      </c>
      <c r="G56" s="30">
        <f t="shared" ref="G56" si="29">E56+F56</f>
        <v>0</v>
      </c>
      <c r="H56" s="31">
        <f t="shared" ref="H56" si="30">SUM(D56,G56)</f>
        <v>0</v>
      </c>
    </row>
    <row r="57" spans="1:8" s="8" customFormat="1" ht="20.149999999999999" customHeight="1" x14ac:dyDescent="0.25">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49999999999999" customHeight="1" x14ac:dyDescent="0.25">
      <c r="A58" s="49" t="s">
        <v>36</v>
      </c>
      <c r="B58" s="23">
        <v>0</v>
      </c>
      <c r="C58" s="23">
        <v>0</v>
      </c>
      <c r="D58" s="24">
        <f t="shared" si="31"/>
        <v>0</v>
      </c>
      <c r="E58" s="23">
        <v>0</v>
      </c>
      <c r="F58" s="23">
        <v>0</v>
      </c>
      <c r="G58" s="30">
        <f t="shared" si="32"/>
        <v>0</v>
      </c>
      <c r="H58" s="31">
        <f t="shared" si="33"/>
        <v>0</v>
      </c>
    </row>
    <row r="59" spans="1:8" s="8" customFormat="1" ht="20.149999999999999" customHeight="1" x14ac:dyDescent="0.25">
      <c r="A59" s="49" t="s">
        <v>37</v>
      </c>
      <c r="B59" s="23">
        <v>0</v>
      </c>
      <c r="C59" s="23">
        <v>0</v>
      </c>
      <c r="D59" s="24">
        <f t="shared" si="31"/>
        <v>0</v>
      </c>
      <c r="E59" s="23">
        <v>0</v>
      </c>
      <c r="F59" s="23">
        <v>0</v>
      </c>
      <c r="G59" s="30">
        <f t="shared" si="32"/>
        <v>0</v>
      </c>
      <c r="H59" s="31">
        <f t="shared" si="33"/>
        <v>0</v>
      </c>
    </row>
    <row r="60" spans="1:8" s="8" customFormat="1" ht="20.149999999999999" customHeight="1" x14ac:dyDescent="0.25">
      <c r="A60" s="49" t="s">
        <v>15</v>
      </c>
      <c r="B60" s="23">
        <v>0</v>
      </c>
      <c r="C60" s="23">
        <v>0</v>
      </c>
      <c r="D60" s="24">
        <f t="shared" si="31"/>
        <v>0</v>
      </c>
      <c r="E60" s="23">
        <v>0</v>
      </c>
      <c r="F60" s="23">
        <v>0</v>
      </c>
      <c r="G60" s="30">
        <f t="shared" si="32"/>
        <v>0</v>
      </c>
      <c r="H60" s="31">
        <f t="shared" si="33"/>
        <v>0</v>
      </c>
    </row>
    <row r="61" spans="1:8" s="8" customFormat="1" ht="20.149999999999999" customHeight="1" x14ac:dyDescent="0.25">
      <c r="A61" s="49" t="s">
        <v>38</v>
      </c>
      <c r="B61" s="23">
        <v>0</v>
      </c>
      <c r="C61" s="23">
        <v>0</v>
      </c>
      <c r="D61" s="24">
        <f t="shared" si="31"/>
        <v>0</v>
      </c>
      <c r="E61" s="23">
        <v>0</v>
      </c>
      <c r="F61" s="23">
        <v>0</v>
      </c>
      <c r="G61" s="30">
        <f t="shared" si="32"/>
        <v>0</v>
      </c>
      <c r="H61" s="31">
        <f t="shared" si="33"/>
        <v>0</v>
      </c>
    </row>
    <row r="62" spans="1:8" s="8" customFormat="1" ht="20.149999999999999" customHeight="1" x14ac:dyDescent="0.25">
      <c r="A62" s="49" t="s">
        <v>39</v>
      </c>
      <c r="B62" s="23">
        <v>0</v>
      </c>
      <c r="C62" s="23">
        <v>0</v>
      </c>
      <c r="D62" s="24">
        <f t="shared" si="31"/>
        <v>0</v>
      </c>
      <c r="E62" s="23">
        <v>0</v>
      </c>
      <c r="F62" s="23">
        <v>0</v>
      </c>
      <c r="G62" s="30">
        <f t="shared" si="32"/>
        <v>0</v>
      </c>
      <c r="H62" s="31">
        <f t="shared" si="33"/>
        <v>0</v>
      </c>
    </row>
    <row r="63" spans="1:8" s="8" customFormat="1" ht="20.149999999999999" customHeight="1" x14ac:dyDescent="0.25">
      <c r="A63" s="49" t="s">
        <v>40</v>
      </c>
      <c r="B63" s="23">
        <v>44600</v>
      </c>
      <c r="C63" s="23">
        <v>0</v>
      </c>
      <c r="D63" s="24">
        <f t="shared" si="31"/>
        <v>44600</v>
      </c>
      <c r="E63" s="23">
        <v>0</v>
      </c>
      <c r="F63" s="23">
        <v>0</v>
      </c>
      <c r="G63" s="30">
        <f t="shared" si="32"/>
        <v>0</v>
      </c>
      <c r="H63" s="31">
        <f t="shared" si="33"/>
        <v>44600</v>
      </c>
    </row>
    <row r="64" spans="1:8" s="8" customFormat="1" ht="20.149999999999999" customHeight="1" x14ac:dyDescent="0.25">
      <c r="A64" s="49" t="s">
        <v>41</v>
      </c>
      <c r="B64" s="23">
        <v>0</v>
      </c>
      <c r="C64" s="23">
        <v>0</v>
      </c>
      <c r="D64" s="24">
        <f t="shared" si="31"/>
        <v>0</v>
      </c>
      <c r="E64" s="23">
        <v>0</v>
      </c>
      <c r="F64" s="23">
        <v>0</v>
      </c>
      <c r="G64" s="30">
        <f t="shared" si="32"/>
        <v>0</v>
      </c>
      <c r="H64" s="31">
        <f t="shared" si="33"/>
        <v>0</v>
      </c>
    </row>
    <row r="65" spans="1:8" s="8" customFormat="1" ht="20.149999999999999" customHeight="1" x14ac:dyDescent="0.25">
      <c r="A65" s="49" t="s">
        <v>42</v>
      </c>
      <c r="B65" s="23">
        <v>93913</v>
      </c>
      <c r="C65" s="23">
        <v>0</v>
      </c>
      <c r="D65" s="24">
        <f t="shared" si="31"/>
        <v>93913</v>
      </c>
      <c r="E65" s="23">
        <v>0</v>
      </c>
      <c r="F65" s="23">
        <v>0</v>
      </c>
      <c r="G65" s="30">
        <f t="shared" si="32"/>
        <v>0</v>
      </c>
      <c r="H65" s="31">
        <f t="shared" si="33"/>
        <v>93913</v>
      </c>
    </row>
    <row r="66" spans="1:8" s="8" customFormat="1" ht="20.149999999999999" customHeight="1" x14ac:dyDescent="0.25">
      <c r="A66" s="50" t="s">
        <v>116</v>
      </c>
      <c r="B66" s="23">
        <v>10957</v>
      </c>
      <c r="C66" s="23">
        <v>0</v>
      </c>
      <c r="D66" s="24">
        <f t="shared" si="31"/>
        <v>10957</v>
      </c>
      <c r="E66" s="23">
        <v>2618</v>
      </c>
      <c r="F66" s="23">
        <v>0</v>
      </c>
      <c r="G66" s="30">
        <f t="shared" si="32"/>
        <v>2618</v>
      </c>
      <c r="H66" s="31">
        <f t="shared" si="33"/>
        <v>13575</v>
      </c>
    </row>
    <row r="67" spans="1:8" s="8" customFormat="1" ht="20.149999999999999" customHeight="1" x14ac:dyDescent="0.25">
      <c r="A67" s="49" t="s">
        <v>43</v>
      </c>
      <c r="B67" s="23">
        <v>0</v>
      </c>
      <c r="C67" s="23">
        <v>0</v>
      </c>
      <c r="D67" s="24">
        <f t="shared" si="31"/>
        <v>0</v>
      </c>
      <c r="E67" s="23">
        <v>0</v>
      </c>
      <c r="F67" s="23">
        <v>0</v>
      </c>
      <c r="G67" s="30">
        <f t="shared" si="32"/>
        <v>0</v>
      </c>
      <c r="H67" s="31">
        <f t="shared" si="33"/>
        <v>0</v>
      </c>
    </row>
    <row r="68" spans="1:8" s="8" customFormat="1" ht="20.149999999999999" customHeight="1" thickBot="1" x14ac:dyDescent="0.3">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49999999999999" customHeight="1" thickBot="1" x14ac:dyDescent="0.3">
      <c r="A69" s="358"/>
      <c r="B69" s="359"/>
      <c r="C69" s="359"/>
      <c r="D69" s="359"/>
      <c r="E69" s="359"/>
      <c r="F69" s="359"/>
      <c r="G69" s="359"/>
      <c r="H69" s="359"/>
    </row>
    <row r="70" spans="1:8" s="20" customFormat="1" ht="20.149999999999999" customHeight="1" x14ac:dyDescent="0.25">
      <c r="A70" s="355" t="s">
        <v>28</v>
      </c>
      <c r="B70" s="356"/>
      <c r="C70" s="356"/>
      <c r="D70" s="356"/>
      <c r="E70" s="356"/>
      <c r="F70" s="356"/>
      <c r="G70" s="356"/>
      <c r="H70" s="357"/>
    </row>
    <row r="71" spans="1:8" s="8" customFormat="1" ht="20.149999999999999" customHeight="1" x14ac:dyDescent="0.25">
      <c r="A71" s="363" t="s">
        <v>14</v>
      </c>
      <c r="B71" s="362" t="s">
        <v>29</v>
      </c>
      <c r="C71" s="362"/>
      <c r="D71" s="362"/>
      <c r="E71" s="362" t="s">
        <v>30</v>
      </c>
      <c r="F71" s="362"/>
      <c r="G71" s="362"/>
      <c r="H71" s="354" t="s">
        <v>16</v>
      </c>
    </row>
    <row r="72" spans="1:8" s="8" customFormat="1" ht="20.149999999999999" customHeight="1" thickBot="1" x14ac:dyDescent="0.3">
      <c r="A72" s="364"/>
      <c r="B72" s="46" t="s">
        <v>44</v>
      </c>
      <c r="C72" s="46" t="s">
        <v>45</v>
      </c>
      <c r="D72" s="46" t="s">
        <v>16</v>
      </c>
      <c r="E72" s="46" t="s">
        <v>44</v>
      </c>
      <c r="F72" s="46" t="s">
        <v>45</v>
      </c>
      <c r="G72" s="46" t="s">
        <v>16</v>
      </c>
      <c r="H72" s="354"/>
    </row>
    <row r="73" spans="1:8" s="8" customFormat="1" ht="20.149999999999999" customHeight="1" x14ac:dyDescent="0.25">
      <c r="A73" s="32" t="s">
        <v>76</v>
      </c>
      <c r="B73" s="21">
        <v>370448</v>
      </c>
      <c r="C73" s="21">
        <v>82277</v>
      </c>
      <c r="D73" s="22">
        <f>B73+C73</f>
        <v>452725</v>
      </c>
      <c r="E73" s="21">
        <v>30117</v>
      </c>
      <c r="F73" s="21">
        <v>12406</v>
      </c>
      <c r="G73" s="29">
        <f>E73+F73</f>
        <v>42523</v>
      </c>
      <c r="H73" s="31">
        <f>SUM(D73,G73)</f>
        <v>495248</v>
      </c>
    </row>
    <row r="74" spans="1:8" s="8" customFormat="1" ht="20.149999999999999" customHeight="1" x14ac:dyDescent="0.25">
      <c r="A74" s="49" t="s">
        <v>32</v>
      </c>
      <c r="B74" s="21">
        <v>0</v>
      </c>
      <c r="C74" s="21">
        <v>0</v>
      </c>
      <c r="D74" s="22">
        <f>B74+C74</f>
        <v>0</v>
      </c>
      <c r="E74" s="21">
        <v>0</v>
      </c>
      <c r="F74" s="21">
        <v>0</v>
      </c>
      <c r="G74" s="29">
        <f>E74+F74</f>
        <v>0</v>
      </c>
      <c r="H74" s="31">
        <f>SUM(D74,G74)</f>
        <v>0</v>
      </c>
    </row>
    <row r="75" spans="1:8" s="8" customFormat="1" ht="20.149999999999999" customHeight="1" x14ac:dyDescent="0.25">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49999999999999" customHeight="1" x14ac:dyDescent="0.25">
      <c r="A76" s="49" t="s">
        <v>34</v>
      </c>
      <c r="B76" s="23">
        <v>0</v>
      </c>
      <c r="C76" s="23">
        <v>0</v>
      </c>
      <c r="D76" s="24">
        <f t="shared" si="40"/>
        <v>0</v>
      </c>
      <c r="E76" s="23">
        <v>21416</v>
      </c>
      <c r="F76" s="23">
        <v>0</v>
      </c>
      <c r="G76" s="30">
        <f t="shared" si="41"/>
        <v>21416</v>
      </c>
      <c r="H76" s="31">
        <f t="shared" si="42"/>
        <v>21416</v>
      </c>
    </row>
    <row r="77" spans="1:8" s="8" customFormat="1" ht="20.149999999999999" customHeight="1" x14ac:dyDescent="0.25">
      <c r="A77" s="41" t="s">
        <v>95</v>
      </c>
      <c r="B77" s="23">
        <v>0</v>
      </c>
      <c r="C77" s="23">
        <v>0</v>
      </c>
      <c r="D77" s="24">
        <f t="shared" si="40"/>
        <v>0</v>
      </c>
      <c r="E77" s="23">
        <v>0</v>
      </c>
      <c r="F77" s="23">
        <v>0</v>
      </c>
      <c r="G77" s="30">
        <f t="shared" si="41"/>
        <v>0</v>
      </c>
      <c r="H77" s="31">
        <f t="shared" si="42"/>
        <v>0</v>
      </c>
    </row>
    <row r="78" spans="1:8" s="8" customFormat="1" ht="20.149999999999999" customHeight="1" x14ac:dyDescent="0.25">
      <c r="A78" s="49" t="s">
        <v>35</v>
      </c>
      <c r="B78" s="23">
        <v>0</v>
      </c>
      <c r="C78" s="23">
        <v>0</v>
      </c>
      <c r="D78" s="24">
        <f t="shared" si="40"/>
        <v>0</v>
      </c>
      <c r="E78" s="23">
        <v>0</v>
      </c>
      <c r="F78" s="23">
        <v>0</v>
      </c>
      <c r="G78" s="30">
        <f t="shared" si="41"/>
        <v>0</v>
      </c>
      <c r="H78" s="31">
        <f t="shared" si="42"/>
        <v>0</v>
      </c>
    </row>
    <row r="79" spans="1:8" s="8" customFormat="1" ht="20.149999999999999" customHeight="1" x14ac:dyDescent="0.25">
      <c r="A79" s="49" t="s">
        <v>36</v>
      </c>
      <c r="B79" s="23">
        <v>0</v>
      </c>
      <c r="C79" s="23">
        <v>0</v>
      </c>
      <c r="D79" s="24">
        <f t="shared" si="40"/>
        <v>0</v>
      </c>
      <c r="E79" s="23">
        <v>0</v>
      </c>
      <c r="F79" s="23">
        <v>0</v>
      </c>
      <c r="G79" s="30">
        <f t="shared" si="41"/>
        <v>0</v>
      </c>
      <c r="H79" s="31">
        <f t="shared" si="42"/>
        <v>0</v>
      </c>
    </row>
    <row r="80" spans="1:8" s="8" customFormat="1" ht="20.149999999999999" customHeight="1" x14ac:dyDescent="0.25">
      <c r="A80" s="49" t="s">
        <v>37</v>
      </c>
      <c r="B80" s="23">
        <v>0</v>
      </c>
      <c r="C80" s="23">
        <v>0</v>
      </c>
      <c r="D80" s="24">
        <f t="shared" si="40"/>
        <v>0</v>
      </c>
      <c r="E80" s="23">
        <v>0</v>
      </c>
      <c r="F80" s="23">
        <v>0</v>
      </c>
      <c r="G80" s="30">
        <f t="shared" si="41"/>
        <v>0</v>
      </c>
      <c r="H80" s="31">
        <f t="shared" si="42"/>
        <v>0</v>
      </c>
    </row>
    <row r="81" spans="1:8" s="8" customFormat="1" ht="20.149999999999999" customHeight="1" x14ac:dyDescent="0.25">
      <c r="A81" s="49" t="s">
        <v>15</v>
      </c>
      <c r="B81" s="23">
        <v>0</v>
      </c>
      <c r="C81" s="23">
        <v>0</v>
      </c>
      <c r="D81" s="24">
        <f t="shared" si="40"/>
        <v>0</v>
      </c>
      <c r="E81" s="23">
        <v>0</v>
      </c>
      <c r="F81" s="23">
        <v>0</v>
      </c>
      <c r="G81" s="30">
        <f t="shared" si="41"/>
        <v>0</v>
      </c>
      <c r="H81" s="31">
        <f t="shared" si="42"/>
        <v>0</v>
      </c>
    </row>
    <row r="82" spans="1:8" s="8" customFormat="1" ht="20.149999999999999" customHeight="1" x14ac:dyDescent="0.25">
      <c r="A82" s="49" t="s">
        <v>38</v>
      </c>
      <c r="B82" s="23">
        <v>0</v>
      </c>
      <c r="C82" s="23">
        <v>0</v>
      </c>
      <c r="D82" s="24">
        <f t="shared" si="40"/>
        <v>0</v>
      </c>
      <c r="E82" s="23">
        <v>0</v>
      </c>
      <c r="F82" s="23">
        <v>0</v>
      </c>
      <c r="G82" s="30">
        <f t="shared" si="41"/>
        <v>0</v>
      </c>
      <c r="H82" s="31">
        <f t="shared" si="42"/>
        <v>0</v>
      </c>
    </row>
    <row r="83" spans="1:8" s="8" customFormat="1" ht="20.149999999999999" customHeight="1" x14ac:dyDescent="0.25">
      <c r="A83" s="49" t="s">
        <v>39</v>
      </c>
      <c r="B83" s="23">
        <v>0</v>
      </c>
      <c r="C83" s="23">
        <v>0</v>
      </c>
      <c r="D83" s="24">
        <f t="shared" si="40"/>
        <v>0</v>
      </c>
      <c r="E83" s="23">
        <v>0</v>
      </c>
      <c r="F83" s="23">
        <v>0</v>
      </c>
      <c r="G83" s="30">
        <f t="shared" si="41"/>
        <v>0</v>
      </c>
      <c r="H83" s="31">
        <f t="shared" si="42"/>
        <v>0</v>
      </c>
    </row>
    <row r="84" spans="1:8" s="8" customFormat="1" ht="20.149999999999999" customHeight="1" x14ac:dyDescent="0.25">
      <c r="A84" s="49" t="s">
        <v>40</v>
      </c>
      <c r="B84" s="23">
        <v>46384</v>
      </c>
      <c r="C84" s="23">
        <v>0</v>
      </c>
      <c r="D84" s="24">
        <f t="shared" si="40"/>
        <v>46384</v>
      </c>
      <c r="E84" s="23">
        <v>0</v>
      </c>
      <c r="F84" s="23">
        <v>0</v>
      </c>
      <c r="G84" s="30">
        <f t="shared" si="41"/>
        <v>0</v>
      </c>
      <c r="H84" s="31">
        <f t="shared" si="42"/>
        <v>46384</v>
      </c>
    </row>
    <row r="85" spans="1:8" s="8" customFormat="1" ht="20.149999999999999" customHeight="1" x14ac:dyDescent="0.25">
      <c r="A85" s="49" t="s">
        <v>41</v>
      </c>
      <c r="B85" s="23">
        <v>0</v>
      </c>
      <c r="C85" s="23">
        <v>0</v>
      </c>
      <c r="D85" s="24">
        <f t="shared" si="40"/>
        <v>0</v>
      </c>
      <c r="E85" s="23">
        <v>0</v>
      </c>
      <c r="F85" s="23">
        <v>0</v>
      </c>
      <c r="G85" s="30">
        <f t="shared" si="41"/>
        <v>0</v>
      </c>
      <c r="H85" s="31">
        <f t="shared" si="42"/>
        <v>0</v>
      </c>
    </row>
    <row r="86" spans="1:8" s="8" customFormat="1" ht="20.149999999999999" customHeight="1" x14ac:dyDescent="0.25">
      <c r="A86" s="49" t="s">
        <v>42</v>
      </c>
      <c r="B86" s="23">
        <v>97670</v>
      </c>
      <c r="C86" s="23">
        <v>0</v>
      </c>
      <c r="D86" s="24">
        <f t="shared" si="40"/>
        <v>97670</v>
      </c>
      <c r="E86" s="23">
        <v>0</v>
      </c>
      <c r="F86" s="23">
        <v>0</v>
      </c>
      <c r="G86" s="30">
        <f t="shared" si="41"/>
        <v>0</v>
      </c>
      <c r="H86" s="31">
        <f t="shared" si="42"/>
        <v>97670</v>
      </c>
    </row>
    <row r="87" spans="1:8" s="8" customFormat="1" ht="20.149999999999999" customHeight="1" x14ac:dyDescent="0.25">
      <c r="A87" s="50" t="s">
        <v>116</v>
      </c>
      <c r="B87" s="23">
        <v>11396</v>
      </c>
      <c r="C87" s="23">
        <v>0</v>
      </c>
      <c r="D87" s="24">
        <f t="shared" si="40"/>
        <v>11396</v>
      </c>
      <c r="E87" s="23">
        <v>2722</v>
      </c>
      <c r="F87" s="23">
        <v>0</v>
      </c>
      <c r="G87" s="30">
        <f t="shared" si="41"/>
        <v>2722</v>
      </c>
      <c r="H87" s="31">
        <f t="shared" si="42"/>
        <v>14118</v>
      </c>
    </row>
    <row r="88" spans="1:8" s="8" customFormat="1" ht="20.149999999999999" customHeight="1" x14ac:dyDescent="0.25">
      <c r="A88" s="49" t="s">
        <v>43</v>
      </c>
      <c r="B88" s="23">
        <v>0</v>
      </c>
      <c r="C88" s="23">
        <v>0</v>
      </c>
      <c r="D88" s="24">
        <f t="shared" si="40"/>
        <v>0</v>
      </c>
      <c r="E88" s="23">
        <v>0</v>
      </c>
      <c r="F88" s="23">
        <v>0</v>
      </c>
      <c r="G88" s="30">
        <f t="shared" si="41"/>
        <v>0</v>
      </c>
      <c r="H88" s="31">
        <f t="shared" si="42"/>
        <v>0</v>
      </c>
    </row>
    <row r="89" spans="1:8" s="8" customFormat="1" ht="20.149999999999999" customHeight="1" thickBot="1" x14ac:dyDescent="0.3">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49999999999999" customHeight="1" thickBot="1" x14ac:dyDescent="0.3">
      <c r="A90" s="358"/>
      <c r="B90" s="359"/>
      <c r="C90" s="359"/>
      <c r="D90" s="359"/>
      <c r="E90" s="359"/>
      <c r="F90" s="359"/>
      <c r="G90" s="359"/>
      <c r="H90" s="359"/>
    </row>
    <row r="91" spans="1:8" s="20" customFormat="1" ht="20.149999999999999" customHeight="1" x14ac:dyDescent="0.25">
      <c r="A91" s="355" t="s">
        <v>46</v>
      </c>
      <c r="B91" s="356"/>
      <c r="C91" s="356"/>
      <c r="D91" s="356"/>
      <c r="E91" s="356"/>
      <c r="F91" s="356"/>
      <c r="G91" s="356"/>
      <c r="H91" s="357"/>
    </row>
    <row r="92" spans="1:8" s="8" customFormat="1" ht="20.149999999999999" customHeight="1" x14ac:dyDescent="0.25">
      <c r="A92" s="360" t="s">
        <v>14</v>
      </c>
      <c r="B92" s="362" t="s">
        <v>29</v>
      </c>
      <c r="C92" s="362"/>
      <c r="D92" s="362"/>
      <c r="E92" s="362" t="s">
        <v>30</v>
      </c>
      <c r="F92" s="362"/>
      <c r="G92" s="362"/>
      <c r="H92" s="354" t="s">
        <v>16</v>
      </c>
    </row>
    <row r="93" spans="1:8" s="8" customFormat="1" ht="20.149999999999999" customHeight="1" x14ac:dyDescent="0.25">
      <c r="A93" s="361"/>
      <c r="B93" s="46" t="s">
        <v>44</v>
      </c>
      <c r="C93" s="46" t="s">
        <v>45</v>
      </c>
      <c r="D93" s="46" t="s">
        <v>16</v>
      </c>
      <c r="E93" s="46" t="s">
        <v>44</v>
      </c>
      <c r="F93" s="46" t="s">
        <v>45</v>
      </c>
      <c r="G93" s="46" t="s">
        <v>16</v>
      </c>
      <c r="H93" s="354"/>
    </row>
    <row r="94" spans="1:8" s="8" customFormat="1" ht="20.149999999999999" customHeight="1" x14ac:dyDescent="0.25">
      <c r="A94" s="32" t="s">
        <v>76</v>
      </c>
      <c r="B94" s="21">
        <v>385266</v>
      </c>
      <c r="C94" s="21">
        <v>85568</v>
      </c>
      <c r="D94" s="22">
        <f>B94+C94</f>
        <v>470834</v>
      </c>
      <c r="E94" s="21">
        <v>31322</v>
      </c>
      <c r="F94" s="21">
        <v>12902</v>
      </c>
      <c r="G94" s="29">
        <f>E94+F94</f>
        <v>44224</v>
      </c>
      <c r="H94" s="31">
        <f>SUM(D94,G94)</f>
        <v>515058</v>
      </c>
    </row>
    <row r="95" spans="1:8" s="8" customFormat="1" ht="20.149999999999999" customHeight="1" x14ac:dyDescent="0.25">
      <c r="A95" s="49" t="s">
        <v>32</v>
      </c>
      <c r="B95" s="21">
        <v>0</v>
      </c>
      <c r="C95" s="21">
        <v>0</v>
      </c>
      <c r="D95" s="22">
        <f>B95+C95</f>
        <v>0</v>
      </c>
      <c r="E95" s="21">
        <v>0</v>
      </c>
      <c r="F95" s="21">
        <v>0</v>
      </c>
      <c r="G95" s="29">
        <f>E95+F95</f>
        <v>0</v>
      </c>
      <c r="H95" s="31">
        <f>SUM(D95,G95)</f>
        <v>0</v>
      </c>
    </row>
    <row r="96" spans="1:8" s="8" customFormat="1" ht="20.149999999999999" customHeight="1" x14ac:dyDescent="0.25">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49999999999999" customHeight="1" x14ac:dyDescent="0.25">
      <c r="A97" s="49" t="s">
        <v>34</v>
      </c>
      <c r="B97" s="23">
        <v>0</v>
      </c>
      <c r="C97" s="23">
        <v>0</v>
      </c>
      <c r="D97" s="24">
        <f t="shared" si="49"/>
        <v>0</v>
      </c>
      <c r="E97" s="23">
        <v>22272</v>
      </c>
      <c r="F97" s="23">
        <v>0</v>
      </c>
      <c r="G97" s="30">
        <f t="shared" si="50"/>
        <v>22272</v>
      </c>
      <c r="H97" s="31">
        <f t="shared" si="51"/>
        <v>22272</v>
      </c>
    </row>
    <row r="98" spans="1:8" s="8" customFormat="1" ht="20.149999999999999" customHeight="1" x14ac:dyDescent="0.25">
      <c r="A98" s="41" t="s">
        <v>95</v>
      </c>
      <c r="B98" s="23">
        <v>0</v>
      </c>
      <c r="C98" s="23">
        <v>0</v>
      </c>
      <c r="D98" s="24">
        <f t="shared" si="49"/>
        <v>0</v>
      </c>
      <c r="E98" s="23">
        <v>0</v>
      </c>
      <c r="F98" s="23">
        <v>0</v>
      </c>
      <c r="G98" s="30">
        <f t="shared" si="50"/>
        <v>0</v>
      </c>
      <c r="H98" s="31">
        <f t="shared" si="51"/>
        <v>0</v>
      </c>
    </row>
    <row r="99" spans="1:8" s="8" customFormat="1" ht="20.149999999999999" customHeight="1" x14ac:dyDescent="0.25">
      <c r="A99" s="49" t="s">
        <v>35</v>
      </c>
      <c r="B99" s="23">
        <v>0</v>
      </c>
      <c r="C99" s="23">
        <v>0</v>
      </c>
      <c r="D99" s="24">
        <f t="shared" si="49"/>
        <v>0</v>
      </c>
      <c r="E99" s="23">
        <v>0</v>
      </c>
      <c r="F99" s="23">
        <v>0</v>
      </c>
      <c r="G99" s="30">
        <f t="shared" si="50"/>
        <v>0</v>
      </c>
      <c r="H99" s="31">
        <f t="shared" si="51"/>
        <v>0</v>
      </c>
    </row>
    <row r="100" spans="1:8" s="8" customFormat="1" ht="20.149999999999999" customHeight="1" x14ac:dyDescent="0.25">
      <c r="A100" s="49" t="s">
        <v>36</v>
      </c>
      <c r="B100" s="23">
        <v>0</v>
      </c>
      <c r="C100" s="23">
        <v>0</v>
      </c>
      <c r="D100" s="24">
        <f t="shared" si="49"/>
        <v>0</v>
      </c>
      <c r="E100" s="23">
        <v>0</v>
      </c>
      <c r="F100" s="23">
        <v>0</v>
      </c>
      <c r="G100" s="30">
        <f t="shared" si="50"/>
        <v>0</v>
      </c>
      <c r="H100" s="31">
        <f t="shared" si="51"/>
        <v>0</v>
      </c>
    </row>
    <row r="101" spans="1:8" s="8" customFormat="1" ht="20.149999999999999" customHeight="1" x14ac:dyDescent="0.25">
      <c r="A101" s="49" t="s">
        <v>37</v>
      </c>
      <c r="B101" s="23">
        <v>0</v>
      </c>
      <c r="C101" s="23">
        <v>0</v>
      </c>
      <c r="D101" s="24">
        <f t="shared" si="49"/>
        <v>0</v>
      </c>
      <c r="E101" s="23">
        <v>0</v>
      </c>
      <c r="F101" s="23">
        <v>0</v>
      </c>
      <c r="G101" s="30">
        <f t="shared" si="50"/>
        <v>0</v>
      </c>
      <c r="H101" s="31">
        <f t="shared" si="51"/>
        <v>0</v>
      </c>
    </row>
    <row r="102" spans="1:8" s="8" customFormat="1" ht="20.149999999999999" customHeight="1" x14ac:dyDescent="0.25">
      <c r="A102" s="49" t="s">
        <v>15</v>
      </c>
      <c r="B102" s="23">
        <v>0</v>
      </c>
      <c r="C102" s="23">
        <v>0</v>
      </c>
      <c r="D102" s="24">
        <f t="shared" si="49"/>
        <v>0</v>
      </c>
      <c r="E102" s="23">
        <v>0</v>
      </c>
      <c r="F102" s="23">
        <v>0</v>
      </c>
      <c r="G102" s="30">
        <f t="shared" si="50"/>
        <v>0</v>
      </c>
      <c r="H102" s="31">
        <f t="shared" si="51"/>
        <v>0</v>
      </c>
    </row>
    <row r="103" spans="1:8" s="8" customFormat="1" ht="20.149999999999999" customHeight="1" x14ac:dyDescent="0.25">
      <c r="A103" s="49" t="s">
        <v>38</v>
      </c>
      <c r="B103" s="23">
        <v>0</v>
      </c>
      <c r="C103" s="23">
        <v>0</v>
      </c>
      <c r="D103" s="24">
        <f t="shared" si="49"/>
        <v>0</v>
      </c>
      <c r="E103" s="23">
        <v>0</v>
      </c>
      <c r="F103" s="23">
        <v>0</v>
      </c>
      <c r="G103" s="30">
        <f t="shared" si="50"/>
        <v>0</v>
      </c>
      <c r="H103" s="31">
        <f t="shared" si="51"/>
        <v>0</v>
      </c>
    </row>
    <row r="104" spans="1:8" s="8" customFormat="1" ht="20.149999999999999" customHeight="1" x14ac:dyDescent="0.25">
      <c r="A104" s="49" t="s">
        <v>39</v>
      </c>
      <c r="B104" s="23">
        <v>0</v>
      </c>
      <c r="C104" s="23">
        <v>0</v>
      </c>
      <c r="D104" s="24">
        <f t="shared" si="49"/>
        <v>0</v>
      </c>
      <c r="E104" s="23">
        <v>0</v>
      </c>
      <c r="F104" s="23">
        <v>0</v>
      </c>
      <c r="G104" s="30">
        <f t="shared" si="50"/>
        <v>0</v>
      </c>
      <c r="H104" s="31">
        <f t="shared" si="51"/>
        <v>0</v>
      </c>
    </row>
    <row r="105" spans="1:8" s="8" customFormat="1" ht="20.149999999999999" customHeight="1" x14ac:dyDescent="0.25">
      <c r="A105" s="49" t="s">
        <v>40</v>
      </c>
      <c r="B105" s="23">
        <v>48240</v>
      </c>
      <c r="C105" s="23">
        <v>0</v>
      </c>
      <c r="D105" s="24">
        <f t="shared" si="49"/>
        <v>48240</v>
      </c>
      <c r="E105" s="23">
        <v>0</v>
      </c>
      <c r="F105" s="23">
        <v>0</v>
      </c>
      <c r="G105" s="30">
        <f t="shared" si="50"/>
        <v>0</v>
      </c>
      <c r="H105" s="31">
        <f t="shared" si="51"/>
        <v>48240</v>
      </c>
    </row>
    <row r="106" spans="1:8" s="8" customFormat="1" ht="20.149999999999999" customHeight="1" x14ac:dyDescent="0.25">
      <c r="A106" s="49" t="s">
        <v>41</v>
      </c>
      <c r="B106" s="23">
        <v>0</v>
      </c>
      <c r="C106" s="23">
        <v>0</v>
      </c>
      <c r="D106" s="24">
        <f t="shared" si="49"/>
        <v>0</v>
      </c>
      <c r="E106" s="23">
        <v>0</v>
      </c>
      <c r="F106" s="23">
        <v>0</v>
      </c>
      <c r="G106" s="30">
        <f t="shared" si="50"/>
        <v>0</v>
      </c>
      <c r="H106" s="31">
        <f t="shared" si="51"/>
        <v>0</v>
      </c>
    </row>
    <row r="107" spans="1:8" s="8" customFormat="1" ht="20.149999999999999" customHeight="1" x14ac:dyDescent="0.25">
      <c r="A107" s="49" t="s">
        <v>42</v>
      </c>
      <c r="B107" s="23">
        <v>101576</v>
      </c>
      <c r="C107" s="23">
        <v>0</v>
      </c>
      <c r="D107" s="24">
        <f t="shared" si="49"/>
        <v>101576</v>
      </c>
      <c r="E107" s="23">
        <v>0</v>
      </c>
      <c r="F107" s="23">
        <v>0</v>
      </c>
      <c r="G107" s="30">
        <f t="shared" si="50"/>
        <v>0</v>
      </c>
      <c r="H107" s="31">
        <f t="shared" si="51"/>
        <v>101576</v>
      </c>
    </row>
    <row r="108" spans="1:8" s="8" customFormat="1" ht="20.149999999999999" customHeight="1" x14ac:dyDescent="0.25">
      <c r="A108" s="50" t="s">
        <v>116</v>
      </c>
      <c r="B108" s="23">
        <v>11852</v>
      </c>
      <c r="C108" s="23">
        <v>0</v>
      </c>
      <c r="D108" s="24">
        <f t="shared" si="49"/>
        <v>11852</v>
      </c>
      <c r="E108" s="23">
        <v>2831</v>
      </c>
      <c r="F108" s="23">
        <v>0</v>
      </c>
      <c r="G108" s="30">
        <f t="shared" si="50"/>
        <v>2831</v>
      </c>
      <c r="H108" s="31">
        <f t="shared" si="51"/>
        <v>14683</v>
      </c>
    </row>
    <row r="109" spans="1:8" s="8" customFormat="1" ht="20.149999999999999" customHeight="1" x14ac:dyDescent="0.25">
      <c r="A109" s="49" t="s">
        <v>43</v>
      </c>
      <c r="B109" s="23">
        <v>0</v>
      </c>
      <c r="C109" s="23">
        <v>0</v>
      </c>
      <c r="D109" s="24">
        <f t="shared" si="49"/>
        <v>0</v>
      </c>
      <c r="E109" s="23">
        <v>0</v>
      </c>
      <c r="F109" s="23">
        <v>0</v>
      </c>
      <c r="G109" s="30">
        <f t="shared" si="50"/>
        <v>0</v>
      </c>
      <c r="H109" s="31">
        <f t="shared" si="51"/>
        <v>0</v>
      </c>
    </row>
    <row r="110" spans="1:8" s="8" customFormat="1" ht="20.149999999999999" customHeight="1" thickBot="1" x14ac:dyDescent="0.3">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49999999999999" customHeight="1" x14ac:dyDescent="0.25"/>
    <row r="112" spans="1:8" ht="20.149999999999999" customHeight="1" thickBot="1" x14ac:dyDescent="0.3"/>
    <row r="113" spans="1:14" s="8" customFormat="1" ht="20.149999999999999" customHeight="1" thickBot="1" x14ac:dyDescent="0.3">
      <c r="A113" s="411" t="s">
        <v>14</v>
      </c>
      <c r="B113" s="412"/>
      <c r="C113" s="412"/>
      <c r="D113" s="413"/>
      <c r="E113" s="33" t="s">
        <v>92</v>
      </c>
      <c r="F113" s="417" t="s">
        <v>47</v>
      </c>
      <c r="G113" s="418"/>
      <c r="H113" s="419"/>
    </row>
    <row r="114" spans="1:14" s="8" customFormat="1" ht="20.149999999999999" customHeight="1" x14ac:dyDescent="0.25">
      <c r="A114" s="414" t="s">
        <v>76</v>
      </c>
      <c r="B114" s="415"/>
      <c r="C114" s="415"/>
      <c r="D114" s="416"/>
      <c r="E114" s="39" t="s">
        <v>93</v>
      </c>
      <c r="F114" s="404" t="s">
        <v>91</v>
      </c>
      <c r="G114" s="405"/>
      <c r="H114" s="406"/>
    </row>
    <row r="115" spans="1:14" s="8" customFormat="1" ht="20.149999999999999" customHeight="1" x14ac:dyDescent="0.25">
      <c r="A115" s="408" t="s">
        <v>32</v>
      </c>
      <c r="B115" s="409"/>
      <c r="C115" s="409"/>
      <c r="D115" s="410"/>
      <c r="E115" s="39" t="s">
        <v>77</v>
      </c>
      <c r="F115" s="368" t="s">
        <v>48</v>
      </c>
      <c r="G115" s="369"/>
      <c r="H115" s="370"/>
      <c r="J115" s="34"/>
      <c r="K115" s="407"/>
      <c r="L115" s="407"/>
      <c r="M115" s="407"/>
      <c r="N115" s="407"/>
    </row>
    <row r="116" spans="1:14" s="8" customFormat="1" ht="20.149999999999999" customHeight="1" x14ac:dyDescent="0.25">
      <c r="A116" s="386" t="s">
        <v>33</v>
      </c>
      <c r="B116" s="387"/>
      <c r="C116" s="387"/>
      <c r="D116" s="388"/>
      <c r="E116" s="39" t="s">
        <v>78</v>
      </c>
      <c r="F116" s="365" t="s">
        <v>49</v>
      </c>
      <c r="G116" s="366"/>
      <c r="H116" s="367"/>
      <c r="J116" s="34"/>
      <c r="K116" s="35"/>
      <c r="L116" s="35"/>
      <c r="M116" s="35"/>
      <c r="N116" s="35"/>
    </row>
    <row r="117" spans="1:14" s="8" customFormat="1" ht="20.149999999999999" customHeight="1" x14ac:dyDescent="0.25">
      <c r="A117" s="386" t="s">
        <v>34</v>
      </c>
      <c r="B117" s="387"/>
      <c r="C117" s="387"/>
      <c r="D117" s="388"/>
      <c r="E117" s="39" t="s">
        <v>79</v>
      </c>
      <c r="F117" s="365" t="s">
        <v>50</v>
      </c>
      <c r="G117" s="366"/>
      <c r="H117" s="367"/>
      <c r="J117" s="34"/>
      <c r="K117" s="35"/>
      <c r="L117" s="35"/>
      <c r="M117" s="35"/>
      <c r="N117" s="35"/>
    </row>
    <row r="118" spans="1:14" s="8" customFormat="1" ht="20.149999999999999" customHeight="1" x14ac:dyDescent="0.25">
      <c r="A118" s="398" t="s">
        <v>95</v>
      </c>
      <c r="B118" s="399"/>
      <c r="C118" s="399"/>
      <c r="D118" s="400"/>
      <c r="E118" s="39" t="s">
        <v>96</v>
      </c>
      <c r="F118" s="401" t="s">
        <v>97</v>
      </c>
      <c r="G118" s="402"/>
      <c r="H118" s="403"/>
      <c r="J118" s="34"/>
      <c r="K118" s="35"/>
      <c r="L118" s="35"/>
      <c r="M118" s="35"/>
      <c r="N118" s="35"/>
    </row>
    <row r="119" spans="1:14" s="8" customFormat="1" ht="20.149999999999999" customHeight="1" x14ac:dyDescent="0.25">
      <c r="A119" s="386" t="s">
        <v>35</v>
      </c>
      <c r="B119" s="387"/>
      <c r="C119" s="387"/>
      <c r="D119" s="388"/>
      <c r="E119" s="39" t="s">
        <v>80</v>
      </c>
      <c r="F119" s="365" t="s">
        <v>51</v>
      </c>
      <c r="G119" s="366"/>
      <c r="H119" s="367"/>
      <c r="J119" s="34"/>
      <c r="K119" s="35"/>
      <c r="L119" s="35"/>
      <c r="M119" s="35"/>
      <c r="N119" s="35"/>
    </row>
    <row r="120" spans="1:14" s="8" customFormat="1" ht="20.149999999999999" customHeight="1" x14ac:dyDescent="0.25">
      <c r="A120" s="386" t="s">
        <v>36</v>
      </c>
      <c r="B120" s="387"/>
      <c r="C120" s="387"/>
      <c r="D120" s="388"/>
      <c r="E120" s="39" t="s">
        <v>81</v>
      </c>
      <c r="F120" s="365" t="s">
        <v>52</v>
      </c>
      <c r="G120" s="366"/>
      <c r="H120" s="367"/>
      <c r="J120" s="34"/>
      <c r="K120" s="35"/>
      <c r="L120" s="35"/>
      <c r="M120" s="35"/>
      <c r="N120" s="35"/>
    </row>
    <row r="121" spans="1:14" s="8" customFormat="1" ht="20.149999999999999" customHeight="1" x14ac:dyDescent="0.25">
      <c r="A121" s="386" t="s">
        <v>37</v>
      </c>
      <c r="B121" s="387"/>
      <c r="C121" s="387"/>
      <c r="D121" s="388"/>
      <c r="E121" s="39" t="s">
        <v>82</v>
      </c>
      <c r="F121" s="365" t="s">
        <v>53</v>
      </c>
      <c r="G121" s="366"/>
      <c r="H121" s="367"/>
      <c r="J121" s="34"/>
      <c r="K121" s="35"/>
      <c r="L121" s="35"/>
      <c r="M121" s="35"/>
      <c r="N121" s="35"/>
    </row>
    <row r="122" spans="1:14" s="8" customFormat="1" ht="20.149999999999999" customHeight="1" x14ac:dyDescent="0.25">
      <c r="A122" s="386" t="s">
        <v>15</v>
      </c>
      <c r="B122" s="387"/>
      <c r="C122" s="387"/>
      <c r="D122" s="388"/>
      <c r="E122" s="39" t="s">
        <v>83</v>
      </c>
      <c r="F122" s="365" t="s">
        <v>54</v>
      </c>
      <c r="G122" s="366"/>
      <c r="H122" s="367"/>
      <c r="J122" s="34"/>
      <c r="K122" s="35"/>
      <c r="L122" s="35"/>
      <c r="M122" s="35"/>
      <c r="N122" s="35"/>
    </row>
    <row r="123" spans="1:14" s="8" customFormat="1" ht="20.149999999999999" customHeight="1" x14ac:dyDescent="0.25">
      <c r="A123" s="386" t="s">
        <v>55</v>
      </c>
      <c r="B123" s="387"/>
      <c r="C123" s="387"/>
      <c r="D123" s="388"/>
      <c r="E123" s="40"/>
      <c r="F123" s="371"/>
      <c r="G123" s="372"/>
      <c r="H123" s="373"/>
      <c r="J123" s="34"/>
      <c r="K123" s="35"/>
      <c r="L123" s="35"/>
      <c r="M123" s="35"/>
      <c r="N123" s="35"/>
    </row>
    <row r="124" spans="1:14" s="8" customFormat="1" ht="20.149999999999999" customHeight="1" x14ac:dyDescent="0.25">
      <c r="A124" s="392" t="s">
        <v>56</v>
      </c>
      <c r="B124" s="393"/>
      <c r="C124" s="393"/>
      <c r="D124" s="394"/>
      <c r="E124" s="39" t="s">
        <v>84</v>
      </c>
      <c r="F124" s="365" t="s">
        <v>57</v>
      </c>
      <c r="G124" s="366"/>
      <c r="H124" s="367"/>
      <c r="J124" s="34"/>
      <c r="K124" s="36"/>
      <c r="L124" s="36"/>
      <c r="M124" s="36"/>
      <c r="N124" s="36"/>
    </row>
    <row r="125" spans="1:14" s="8" customFormat="1" ht="20.149999999999999" customHeight="1" x14ac:dyDescent="0.25">
      <c r="A125" s="392" t="s">
        <v>58</v>
      </c>
      <c r="B125" s="393"/>
      <c r="C125" s="393"/>
      <c r="D125" s="394"/>
      <c r="E125" s="39" t="s">
        <v>85</v>
      </c>
      <c r="F125" s="365" t="s">
        <v>59</v>
      </c>
      <c r="G125" s="366"/>
      <c r="H125" s="367"/>
      <c r="J125" s="34"/>
      <c r="K125" s="36"/>
      <c r="L125" s="36"/>
      <c r="M125" s="36"/>
      <c r="N125" s="36"/>
    </row>
    <row r="126" spans="1:14" s="8" customFormat="1" ht="20.149999999999999" customHeight="1" x14ac:dyDescent="0.25">
      <c r="A126" s="392" t="s">
        <v>60</v>
      </c>
      <c r="B126" s="393"/>
      <c r="C126" s="393"/>
      <c r="D126" s="394"/>
      <c r="E126" s="39" t="s">
        <v>86</v>
      </c>
      <c r="F126" s="365" t="s">
        <v>61</v>
      </c>
      <c r="G126" s="366"/>
      <c r="H126" s="367"/>
      <c r="J126" s="34"/>
      <c r="K126" s="36"/>
      <c r="L126" s="36"/>
      <c r="M126" s="36"/>
      <c r="N126" s="36"/>
    </row>
    <row r="127" spans="1:14" s="8" customFormat="1" ht="20.149999999999999" customHeight="1" x14ac:dyDescent="0.25">
      <c r="A127" s="386" t="s">
        <v>39</v>
      </c>
      <c r="B127" s="387"/>
      <c r="C127" s="387"/>
      <c r="D127" s="388"/>
      <c r="E127" s="40"/>
      <c r="F127" s="374"/>
      <c r="G127" s="375"/>
      <c r="H127" s="376"/>
      <c r="J127" s="34"/>
      <c r="K127" s="35"/>
      <c r="L127" s="35"/>
      <c r="M127" s="35"/>
      <c r="N127" s="35"/>
    </row>
    <row r="128" spans="1:14" s="8" customFormat="1" ht="20.149999999999999" customHeight="1" x14ac:dyDescent="0.25">
      <c r="A128" s="392" t="s">
        <v>62</v>
      </c>
      <c r="B128" s="393"/>
      <c r="C128" s="393"/>
      <c r="D128" s="394"/>
      <c r="E128" s="39" t="s">
        <v>87</v>
      </c>
      <c r="F128" s="365" t="s">
        <v>63</v>
      </c>
      <c r="G128" s="366"/>
      <c r="H128" s="367"/>
      <c r="J128" s="34"/>
      <c r="K128" s="36"/>
      <c r="L128" s="36"/>
      <c r="M128" s="36"/>
      <c r="N128" s="36"/>
    </row>
    <row r="129" spans="1:14" s="8" customFormat="1" ht="20.149999999999999" customHeight="1" x14ac:dyDescent="0.25">
      <c r="A129" s="392" t="s">
        <v>64</v>
      </c>
      <c r="B129" s="393"/>
      <c r="C129" s="393"/>
      <c r="D129" s="394"/>
      <c r="E129" s="39" t="s">
        <v>88</v>
      </c>
      <c r="F129" s="365" t="s">
        <v>65</v>
      </c>
      <c r="G129" s="366"/>
      <c r="H129" s="367"/>
      <c r="J129" s="34"/>
      <c r="K129" s="36"/>
      <c r="L129" s="36"/>
      <c r="M129" s="36"/>
      <c r="N129" s="36"/>
    </row>
    <row r="130" spans="1:14" s="8" customFormat="1" ht="20.149999999999999" customHeight="1" x14ac:dyDescent="0.25">
      <c r="A130" s="392" t="s">
        <v>66</v>
      </c>
      <c r="B130" s="393"/>
      <c r="C130" s="393"/>
      <c r="D130" s="394"/>
      <c r="E130" s="39" t="s">
        <v>89</v>
      </c>
      <c r="F130" s="365" t="s">
        <v>67</v>
      </c>
      <c r="G130" s="366"/>
      <c r="H130" s="367"/>
      <c r="J130" s="34"/>
      <c r="K130" s="36"/>
      <c r="L130" s="36"/>
      <c r="M130" s="36"/>
      <c r="N130" s="36"/>
    </row>
    <row r="131" spans="1:14" s="20" customFormat="1" ht="20.149999999999999" customHeight="1" x14ac:dyDescent="0.25">
      <c r="A131" s="389" t="s">
        <v>68</v>
      </c>
      <c r="B131" s="390"/>
      <c r="C131" s="390"/>
      <c r="D131" s="391"/>
      <c r="E131" s="39" t="s">
        <v>90</v>
      </c>
      <c r="F131" s="380" t="s">
        <v>69</v>
      </c>
      <c r="G131" s="381"/>
      <c r="H131" s="382"/>
      <c r="J131" s="34"/>
      <c r="K131" s="37"/>
      <c r="L131" s="37"/>
      <c r="M131" s="37"/>
      <c r="N131" s="37"/>
    </row>
    <row r="132" spans="1:14" s="8" customFormat="1" ht="20.149999999999999" customHeight="1" x14ac:dyDescent="0.25">
      <c r="A132" s="386" t="s">
        <v>40</v>
      </c>
      <c r="B132" s="387"/>
      <c r="C132" s="387"/>
      <c r="D132" s="388"/>
      <c r="E132" s="39" t="s">
        <v>93</v>
      </c>
      <c r="F132" s="365" t="s">
        <v>70</v>
      </c>
      <c r="G132" s="366"/>
      <c r="H132" s="367"/>
      <c r="J132" s="34"/>
      <c r="K132" s="35"/>
      <c r="L132" s="35"/>
      <c r="M132" s="35"/>
      <c r="N132" s="35"/>
    </row>
    <row r="133" spans="1:14" s="8" customFormat="1" ht="20.149999999999999" customHeight="1" x14ac:dyDescent="0.25">
      <c r="A133" s="386" t="s">
        <v>41</v>
      </c>
      <c r="B133" s="387"/>
      <c r="C133" s="387"/>
      <c r="D133" s="388"/>
      <c r="E133" s="39" t="s">
        <v>93</v>
      </c>
      <c r="F133" s="365" t="s">
        <v>71</v>
      </c>
      <c r="G133" s="366"/>
      <c r="H133" s="367"/>
      <c r="J133" s="34"/>
      <c r="K133" s="35"/>
      <c r="L133" s="35"/>
      <c r="M133" s="35"/>
      <c r="N133" s="35"/>
    </row>
    <row r="134" spans="1:14" s="8" customFormat="1" ht="20.149999999999999" customHeight="1" x14ac:dyDescent="0.25">
      <c r="A134" s="386" t="s">
        <v>42</v>
      </c>
      <c r="B134" s="387"/>
      <c r="C134" s="387"/>
      <c r="D134" s="388"/>
      <c r="E134" s="39" t="s">
        <v>94</v>
      </c>
      <c r="F134" s="365" t="s">
        <v>72</v>
      </c>
      <c r="G134" s="366"/>
      <c r="H134" s="367"/>
      <c r="J134" s="34"/>
      <c r="K134" s="35"/>
      <c r="L134" s="35"/>
      <c r="M134" s="35"/>
      <c r="N134" s="35"/>
    </row>
    <row r="135" spans="1:14" s="8" customFormat="1" ht="20.149999999999999" customHeight="1" thickBot="1" x14ac:dyDescent="0.3">
      <c r="A135" s="383" t="s">
        <v>43</v>
      </c>
      <c r="B135" s="384"/>
      <c r="C135" s="384"/>
      <c r="D135" s="385"/>
      <c r="E135" s="38" t="s">
        <v>93</v>
      </c>
      <c r="F135" s="377" t="s">
        <v>73</v>
      </c>
      <c r="G135" s="378"/>
      <c r="H135" s="379"/>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16"/>
  </cols>
  <sheetData>
    <row r="1" spans="1:2" x14ac:dyDescent="0.25">
      <c r="A1" s="12" t="s">
        <v>17</v>
      </c>
      <c r="B1" s="12" t="s">
        <v>18</v>
      </c>
    </row>
    <row r="2" spans="1:2" x14ac:dyDescent="0.25">
      <c r="A2" s="16">
        <v>1</v>
      </c>
      <c r="B2" s="12" t="s">
        <v>19</v>
      </c>
    </row>
    <row r="3" spans="1:2" x14ac:dyDescent="0.25">
      <c r="A3" s="16">
        <v>2</v>
      </c>
      <c r="B3" s="12" t="s">
        <v>20</v>
      </c>
    </row>
    <row r="4" spans="1:2" x14ac:dyDescent="0.25">
      <c r="A4" s="16">
        <v>3</v>
      </c>
    </row>
    <row r="5" spans="1:2" x14ac:dyDescent="0.25">
      <c r="A5" s="16">
        <v>4</v>
      </c>
    </row>
    <row r="6" spans="1:2" x14ac:dyDescent="0.25">
      <c r="A6" s="16">
        <v>5</v>
      </c>
    </row>
    <row r="7" spans="1:2" x14ac:dyDescent="0.25">
      <c r="A7" s="16">
        <v>6</v>
      </c>
    </row>
    <row r="8" spans="1:2" x14ac:dyDescent="0.25">
      <c r="A8" s="16">
        <v>7</v>
      </c>
    </row>
    <row r="9" spans="1:2" x14ac:dyDescent="0.25">
      <c r="A9" s="16">
        <v>8</v>
      </c>
    </row>
    <row r="10" spans="1:2" x14ac:dyDescent="0.25">
      <c r="A10" s="16">
        <v>9</v>
      </c>
    </row>
    <row r="11" spans="1:2" x14ac:dyDescent="0.25">
      <c r="A11" s="16">
        <v>10</v>
      </c>
    </row>
    <row r="12" spans="1:2" x14ac:dyDescent="0.25">
      <c r="A12" s="16">
        <v>11</v>
      </c>
    </row>
    <row r="13" spans="1:2" x14ac:dyDescent="0.25">
      <c r="A13" s="16">
        <v>12</v>
      </c>
    </row>
    <row r="14" spans="1:2" x14ac:dyDescent="0.25">
      <c r="A14" s="16">
        <v>13</v>
      </c>
    </row>
    <row r="15" spans="1:2" x14ac:dyDescent="0.25">
      <c r="A15" s="16">
        <v>14</v>
      </c>
    </row>
    <row r="16" spans="1:2" x14ac:dyDescent="0.25">
      <c r="A16" s="16">
        <v>15</v>
      </c>
    </row>
    <row r="17" spans="1:1" x14ac:dyDescent="0.25">
      <c r="A17" s="16">
        <v>16</v>
      </c>
    </row>
    <row r="18" spans="1:1" x14ac:dyDescent="0.25">
      <c r="A18" s="16">
        <v>17</v>
      </c>
    </row>
    <row r="19" spans="1:1" x14ac:dyDescent="0.25">
      <c r="A19" s="16">
        <v>18</v>
      </c>
    </row>
    <row r="20" spans="1:1" x14ac:dyDescent="0.25">
      <c r="A20" s="16">
        <v>19</v>
      </c>
    </row>
    <row r="21" spans="1:1" x14ac:dyDescent="0.25">
      <c r="A21" s="16">
        <v>20</v>
      </c>
    </row>
    <row r="22" spans="1:1" x14ac:dyDescent="0.25">
      <c r="A22" s="16">
        <v>21</v>
      </c>
    </row>
    <row r="23" spans="1:1" x14ac:dyDescent="0.25">
      <c r="A23" s="16">
        <v>22</v>
      </c>
    </row>
    <row r="24" spans="1:1" x14ac:dyDescent="0.25">
      <c r="A24" s="16">
        <v>23</v>
      </c>
    </row>
    <row r="25" spans="1:1" x14ac:dyDescent="0.25">
      <c r="A25" s="16">
        <v>24</v>
      </c>
    </row>
    <row r="26" spans="1:1" x14ac:dyDescent="0.25">
      <c r="A26" s="16">
        <v>25</v>
      </c>
    </row>
    <row r="27" spans="1:1" x14ac:dyDescent="0.25">
      <c r="A27" s="16">
        <v>26</v>
      </c>
    </row>
    <row r="28" spans="1:1" x14ac:dyDescent="0.25">
      <c r="A28" s="16">
        <v>27</v>
      </c>
    </row>
    <row r="29" spans="1:1" x14ac:dyDescent="0.25">
      <c r="A29" s="16">
        <v>28</v>
      </c>
    </row>
    <row r="30" spans="1:1" x14ac:dyDescent="0.25">
      <c r="A30" s="16">
        <v>29</v>
      </c>
    </row>
    <row r="31" spans="1:1" x14ac:dyDescent="0.25">
      <c r="A31" s="16">
        <v>30</v>
      </c>
    </row>
    <row r="32" spans="1:1" x14ac:dyDescent="0.25">
      <c r="A32" s="16">
        <v>31</v>
      </c>
    </row>
    <row r="33" spans="1:1" x14ac:dyDescent="0.25">
      <c r="A33" s="16">
        <v>32</v>
      </c>
    </row>
    <row r="34" spans="1:1" x14ac:dyDescent="0.25">
      <c r="A34" s="16">
        <v>33</v>
      </c>
    </row>
    <row r="35" spans="1:1" x14ac:dyDescent="0.25">
      <c r="A35" s="16">
        <v>34</v>
      </c>
    </row>
    <row r="36" spans="1:1" x14ac:dyDescent="0.25">
      <c r="A36" s="16">
        <v>35</v>
      </c>
    </row>
    <row r="37" spans="1:1" x14ac:dyDescent="0.25">
      <c r="A37" s="16">
        <v>36</v>
      </c>
    </row>
    <row r="38" spans="1:1" x14ac:dyDescent="0.25">
      <c r="A38" s="16">
        <v>37</v>
      </c>
    </row>
    <row r="39" spans="1:1" x14ac:dyDescent="0.25">
      <c r="A39" s="16">
        <v>38</v>
      </c>
    </row>
    <row r="40" spans="1:1" x14ac:dyDescent="0.25">
      <c r="A40" s="16">
        <v>39</v>
      </c>
    </row>
    <row r="41" spans="1:1" x14ac:dyDescent="0.25">
      <c r="A41" s="16">
        <v>40</v>
      </c>
    </row>
    <row r="42" spans="1:1" x14ac:dyDescent="0.25">
      <c r="A42" s="16">
        <v>41</v>
      </c>
    </row>
    <row r="43" spans="1:1" x14ac:dyDescent="0.25">
      <c r="A43" s="16">
        <v>42</v>
      </c>
    </row>
    <row r="44" spans="1:1" x14ac:dyDescent="0.25">
      <c r="A44" s="16">
        <v>43</v>
      </c>
    </row>
    <row r="45" spans="1:1" x14ac:dyDescent="0.25">
      <c r="A45" s="16">
        <v>44</v>
      </c>
    </row>
    <row r="46" spans="1:1" x14ac:dyDescent="0.25">
      <c r="A46" s="16">
        <v>45</v>
      </c>
    </row>
    <row r="47" spans="1:1" x14ac:dyDescent="0.25">
      <c r="A47" s="16">
        <v>46</v>
      </c>
    </row>
    <row r="48" spans="1:1" x14ac:dyDescent="0.25">
      <c r="A48" s="16">
        <v>47</v>
      </c>
    </row>
    <row r="49" spans="1:1" x14ac:dyDescent="0.25">
      <c r="A49" s="16">
        <v>48</v>
      </c>
    </row>
    <row r="50" spans="1:1" x14ac:dyDescent="0.25">
      <c r="A50" s="16">
        <v>49</v>
      </c>
    </row>
    <row r="51" spans="1:1" x14ac:dyDescent="0.25">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VITA Program</cp:lastModifiedBy>
  <cp:lastPrinted>2021-07-01T15:37:12Z</cp:lastPrinted>
  <dcterms:created xsi:type="dcterms:W3CDTF">2011-02-22T14:15:27Z</dcterms:created>
  <dcterms:modified xsi:type="dcterms:W3CDTF">2021-11-16T21:37:08Z</dcterms:modified>
</cp:coreProperties>
</file>