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dms27377\Desktop\FINAL PLANS FOR WEBSITE\VT\"/>
    </mc:Choice>
  </mc:AlternateContent>
  <bookViews>
    <workbookView xWindow="0" yWindow="0" windowWidth="19200" windowHeight="8440" firstSheet="1" activeTab="1"/>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Finance-Tuition Waivers" sheetId="9" state="hidden" r:id="rId7"/>
    <sheet name="Sheet1" sheetId="10" state="hidden" r:id="rId8"/>
  </sheets>
  <definedNames>
    <definedName name="_xlnm.Print_Area" localSheetId="4">'3-Academic-Financial'!$A$1:$L$48</definedName>
    <definedName name="_xlnm.Print_Area" localSheetId="5">'4-GF Request'!$A$1:$H$14</definedName>
    <definedName name="_xlnm.Print_Area" localSheetId="6">'Finance-Tuition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6">'Finance-Tuition Waivers'!$1:$5</definedName>
    <definedName name="Rank">Sheet1!$A$2:$A$51</definedName>
    <definedName name="YesNo">Sheet1!$B$2:$B$3</definedName>
  </definedNames>
  <calcPr calcId="191029"/>
</workbook>
</file>

<file path=xl/calcChain.xml><?xml version="1.0" encoding="utf-8"?>
<calcChain xmlns="http://schemas.openxmlformats.org/spreadsheetml/2006/main">
  <c r="E14" i="21" l="1"/>
  <c r="F14" i="21"/>
  <c r="G14" i="21"/>
  <c r="D14" i="21"/>
  <c r="F13" i="21" l="1"/>
  <c r="G13" i="21" s="1"/>
  <c r="D13" i="21"/>
  <c r="E13" i="21" s="1"/>
  <c r="H22" i="5" l="1"/>
  <c r="H33" i="5"/>
  <c r="E33" i="5"/>
  <c r="H35" i="5"/>
  <c r="E35" i="5"/>
  <c r="H29" i="5"/>
  <c r="E29" i="5"/>
  <c r="I23" i="5" l="1"/>
  <c r="I21" i="5"/>
  <c r="I27" i="5"/>
  <c r="F27" i="5"/>
  <c r="F23" i="5"/>
  <c r="F21" i="5"/>
  <c r="G10" i="21" l="1"/>
  <c r="F10" i="21" s="1"/>
  <c r="D10" i="21"/>
  <c r="D12" i="21"/>
  <c r="F11" i="21"/>
  <c r="D11" i="21"/>
  <c r="E28" i="5" l="1"/>
  <c r="D28" i="5" s="1"/>
  <c r="F28" i="5"/>
  <c r="H28" i="5"/>
  <c r="I28" i="5"/>
  <c r="G28" i="5" l="1"/>
  <c r="A2" i="29"/>
  <c r="F12" i="21" l="1"/>
  <c r="H31" i="5"/>
  <c r="I31" i="5"/>
  <c r="E31" i="5"/>
  <c r="F31" i="5"/>
  <c r="I34" i="5"/>
  <c r="H34" i="5"/>
  <c r="F34" i="5"/>
  <c r="E34" i="5"/>
  <c r="D34" i="5" s="1"/>
  <c r="E30" i="2"/>
  <c r="D30" i="2"/>
  <c r="C30" i="2"/>
  <c r="B30" i="2"/>
  <c r="E28" i="2"/>
  <c r="E27" i="2"/>
  <c r="D28" i="2"/>
  <c r="D27" i="2"/>
  <c r="C28" i="2"/>
  <c r="C27" i="2"/>
  <c r="B28" i="2"/>
  <c r="B27" i="2"/>
  <c r="G27" i="5"/>
  <c r="I25" i="5"/>
  <c r="G25" i="5" s="1"/>
  <c r="G23" i="5"/>
  <c r="D27" i="5"/>
  <c r="F25" i="5"/>
  <c r="D25" i="5" s="1"/>
  <c r="D23" i="5"/>
  <c r="D21" i="5"/>
  <c r="G21" i="5"/>
  <c r="G12" i="21"/>
  <c r="A2" i="21"/>
  <c r="I33" i="5"/>
  <c r="H32" i="5"/>
  <c r="I32" i="5"/>
  <c r="H30" i="5"/>
  <c r="H24" i="5"/>
  <c r="I20" i="5"/>
  <c r="E32" i="5"/>
  <c r="E30" i="5"/>
  <c r="E24" i="5"/>
  <c r="H11" i="5"/>
  <c r="E11" i="5"/>
  <c r="F11" i="5"/>
  <c r="I11" i="5"/>
  <c r="I35" i="5"/>
  <c r="I30" i="5"/>
  <c r="I29" i="5"/>
  <c r="I26" i="5"/>
  <c r="I24" i="5"/>
  <c r="I22" i="5"/>
  <c r="F32" i="5"/>
  <c r="A2" i="5"/>
  <c r="F24" i="5"/>
  <c r="F22" i="5"/>
  <c r="F20" i="5"/>
  <c r="D20" i="5" s="1"/>
  <c r="E7" i="2"/>
  <c r="E8" i="2"/>
  <c r="E9" i="2"/>
  <c r="E10" i="2"/>
  <c r="E11" i="2"/>
  <c r="E12" i="2"/>
  <c r="E13" i="2"/>
  <c r="E14" i="2"/>
  <c r="E15" i="2"/>
  <c r="E16" i="2"/>
  <c r="E17" i="2"/>
  <c r="E18" i="2"/>
  <c r="E19" i="2"/>
  <c r="E20" i="2"/>
  <c r="D7" i="2"/>
  <c r="D8" i="2"/>
  <c r="D9" i="2"/>
  <c r="D10" i="2"/>
  <c r="D11" i="2"/>
  <c r="D13" i="2"/>
  <c r="D15" i="2"/>
  <c r="D17" i="2"/>
  <c r="D19" i="2"/>
  <c r="D12" i="2"/>
  <c r="D14" i="2"/>
  <c r="D16" i="2"/>
  <c r="D18" i="2"/>
  <c r="D20" i="2"/>
  <c r="C7" i="2"/>
  <c r="C8" i="2"/>
  <c r="C9" i="2"/>
  <c r="C10" i="2"/>
  <c r="C11" i="2"/>
  <c r="C12" i="2"/>
  <c r="C13" i="2"/>
  <c r="C14" i="2"/>
  <c r="C16" i="2"/>
  <c r="C18" i="2"/>
  <c r="C20" i="2"/>
  <c r="C15" i="2"/>
  <c r="C17" i="2"/>
  <c r="C19" i="2"/>
  <c r="B7" i="2"/>
  <c r="B8" i="2"/>
  <c r="B9" i="2"/>
  <c r="B10" i="2"/>
  <c r="B11" i="2"/>
  <c r="B12" i="2"/>
  <c r="B13" i="2"/>
  <c r="B14" i="2"/>
  <c r="B15" i="2"/>
  <c r="B16" i="2"/>
  <c r="B17" i="2"/>
  <c r="B18" i="2"/>
  <c r="B19" i="2"/>
  <c r="B20" i="2"/>
  <c r="F30" i="5"/>
  <c r="F29" i="5"/>
  <c r="F35" i="5"/>
  <c r="F33" i="5"/>
  <c r="F26" i="5"/>
  <c r="D108" i="9"/>
  <c r="H108" i="9" s="1"/>
  <c r="G108" i="9"/>
  <c r="D87" i="9"/>
  <c r="G87" i="9"/>
  <c r="H87" i="9" s="1"/>
  <c r="G66" i="9"/>
  <c r="D66" i="9"/>
  <c r="H66" i="9"/>
  <c r="D45" i="9"/>
  <c r="H45" i="9" s="1"/>
  <c r="G45" i="9"/>
  <c r="D24" i="9"/>
  <c r="H24" i="9" s="1"/>
  <c r="G24" i="9"/>
  <c r="D37" i="9"/>
  <c r="G37" i="9"/>
  <c r="H37" i="9"/>
  <c r="F47" i="9"/>
  <c r="E47" i="9"/>
  <c r="C47" i="9"/>
  <c r="B47" i="9"/>
  <c r="D46" i="9"/>
  <c r="G46" i="9"/>
  <c r="H46" i="9"/>
  <c r="G44" i="9"/>
  <c r="D44" i="9"/>
  <c r="H44" i="9" s="1"/>
  <c r="G43" i="9"/>
  <c r="H43" i="9" s="1"/>
  <c r="D43" i="9"/>
  <c r="G42" i="9"/>
  <c r="D42" i="9"/>
  <c r="G41" i="9"/>
  <c r="D41" i="9"/>
  <c r="H41" i="9" s="1"/>
  <c r="G40" i="9"/>
  <c r="D40" i="9"/>
  <c r="G39" i="9"/>
  <c r="D39" i="9"/>
  <c r="H39" i="9" s="1"/>
  <c r="G38" i="9"/>
  <c r="D38" i="9"/>
  <c r="H38" i="9" s="1"/>
  <c r="G36" i="9"/>
  <c r="H36" i="9" s="1"/>
  <c r="D36" i="9"/>
  <c r="G34" i="9"/>
  <c r="H34" i="9" s="1"/>
  <c r="D34" i="9"/>
  <c r="G33" i="9"/>
  <c r="D33" i="9"/>
  <c r="H33" i="9" s="1"/>
  <c r="G32" i="9"/>
  <c r="H32" i="9" s="1"/>
  <c r="D32" i="9"/>
  <c r="G31" i="9"/>
  <c r="D31" i="9"/>
  <c r="H31" i="9" s="1"/>
  <c r="F110" i="9"/>
  <c r="E110" i="9"/>
  <c r="C110" i="9"/>
  <c r="B110" i="9"/>
  <c r="G109" i="9"/>
  <c r="D109" i="9"/>
  <c r="G107" i="9"/>
  <c r="H107" i="9" s="1"/>
  <c r="D107" i="9"/>
  <c r="G106" i="9"/>
  <c r="D106" i="9"/>
  <c r="H106" i="9"/>
  <c r="G105" i="9"/>
  <c r="H105" i="9" s="1"/>
  <c r="D105" i="9"/>
  <c r="G104" i="9"/>
  <c r="D104" i="9"/>
  <c r="G103" i="9"/>
  <c r="D103" i="9"/>
  <c r="H103" i="9" s="1"/>
  <c r="G102" i="9"/>
  <c r="H102" i="9" s="1"/>
  <c r="D102" i="9"/>
  <c r="G101" i="9"/>
  <c r="D101" i="9"/>
  <c r="G100" i="9"/>
  <c r="D100" i="9"/>
  <c r="G99" i="9"/>
  <c r="D99" i="9"/>
  <c r="H99" i="9"/>
  <c r="G98" i="9"/>
  <c r="D98" i="9"/>
  <c r="G97" i="9"/>
  <c r="D97" i="9"/>
  <c r="G96" i="9"/>
  <c r="D96" i="9"/>
  <c r="G95" i="9"/>
  <c r="D95" i="9"/>
  <c r="H95" i="9" s="1"/>
  <c r="G94" i="9"/>
  <c r="D94" i="9"/>
  <c r="F89" i="9"/>
  <c r="E89" i="9"/>
  <c r="C89" i="9"/>
  <c r="B89" i="9"/>
  <c r="G88" i="9"/>
  <c r="D88" i="9"/>
  <c r="H88" i="9" s="1"/>
  <c r="G86" i="9"/>
  <c r="D86" i="9"/>
  <c r="H86" i="9" s="1"/>
  <c r="G85" i="9"/>
  <c r="D85" i="9"/>
  <c r="H85" i="9" s="1"/>
  <c r="G84" i="9"/>
  <c r="D84" i="9"/>
  <c r="H84" i="9" s="1"/>
  <c r="G83" i="9"/>
  <c r="H83" i="9" s="1"/>
  <c r="D83" i="9"/>
  <c r="G82" i="9"/>
  <c r="D82" i="9"/>
  <c r="H82" i="9" s="1"/>
  <c r="G81" i="9"/>
  <c r="D81" i="9"/>
  <c r="H81" i="9" s="1"/>
  <c r="G80" i="9"/>
  <c r="D80" i="9"/>
  <c r="H80" i="9" s="1"/>
  <c r="G79" i="9"/>
  <c r="D79" i="9"/>
  <c r="H79" i="9" s="1"/>
  <c r="G78" i="9"/>
  <c r="D78" i="9"/>
  <c r="H78" i="9" s="1"/>
  <c r="G77" i="9"/>
  <c r="H77" i="9" s="1"/>
  <c r="D77" i="9"/>
  <c r="G76" i="9"/>
  <c r="D76" i="9"/>
  <c r="H76" i="9" s="1"/>
  <c r="G75" i="9"/>
  <c r="G89" i="9" s="1"/>
  <c r="D75" i="9"/>
  <c r="H75" i="9" s="1"/>
  <c r="G74" i="9"/>
  <c r="D74" i="9"/>
  <c r="H74" i="9" s="1"/>
  <c r="G73" i="9"/>
  <c r="D73" i="9"/>
  <c r="D89" i="9" s="1"/>
  <c r="G56" i="9"/>
  <c r="D56" i="9"/>
  <c r="H56" i="9"/>
  <c r="F68" i="9"/>
  <c r="E68" i="9"/>
  <c r="C68" i="9"/>
  <c r="B68" i="9"/>
  <c r="G67" i="9"/>
  <c r="H67" i="9" s="1"/>
  <c r="D67" i="9"/>
  <c r="G65" i="9"/>
  <c r="D65" i="9"/>
  <c r="H65" i="9" s="1"/>
  <c r="G64" i="9"/>
  <c r="H64" i="9" s="1"/>
  <c r="D64" i="9"/>
  <c r="G63" i="9"/>
  <c r="D63" i="9"/>
  <c r="G62" i="9"/>
  <c r="D62" i="9"/>
  <c r="H62" i="9" s="1"/>
  <c r="G61" i="9"/>
  <c r="H61" i="9" s="1"/>
  <c r="D61" i="9"/>
  <c r="G60" i="9"/>
  <c r="D60" i="9"/>
  <c r="G59" i="9"/>
  <c r="D59" i="9"/>
  <c r="H59" i="9" s="1"/>
  <c r="G58" i="9"/>
  <c r="D58" i="9"/>
  <c r="H58" i="9" s="1"/>
  <c r="G57" i="9"/>
  <c r="H57" i="9" s="1"/>
  <c r="D57" i="9"/>
  <c r="G55" i="9"/>
  <c r="D55" i="9"/>
  <c r="G54" i="9"/>
  <c r="D54" i="9"/>
  <c r="H54" i="9" s="1"/>
  <c r="G53" i="9"/>
  <c r="D53" i="9"/>
  <c r="H53" i="9" s="1"/>
  <c r="G52" i="9"/>
  <c r="G68" i="9" s="1"/>
  <c r="D52" i="9"/>
  <c r="D68" i="9" s="1"/>
  <c r="F26" i="9"/>
  <c r="E26" i="9"/>
  <c r="C26" i="9"/>
  <c r="B26" i="9"/>
  <c r="H97" i="9"/>
  <c r="H109" i="9"/>
  <c r="H40" i="9"/>
  <c r="H42" i="9"/>
  <c r="H96" i="9"/>
  <c r="H104" i="9"/>
  <c r="H100" i="9"/>
  <c r="H73" i="9"/>
  <c r="H94" i="9"/>
  <c r="H110" i="9" s="1"/>
  <c r="H101" i="9"/>
  <c r="H55" i="9"/>
  <c r="H63" i="9"/>
  <c r="H98" i="9"/>
  <c r="H60" i="9"/>
  <c r="D47" i="9"/>
  <c r="G10" i="9"/>
  <c r="G26" i="9" s="1"/>
  <c r="D10" i="9"/>
  <c r="H10" i="9" s="1"/>
  <c r="G25" i="9"/>
  <c r="D25" i="9"/>
  <c r="G23" i="9"/>
  <c r="D23" i="9"/>
  <c r="H23" i="9" s="1"/>
  <c r="G22" i="9"/>
  <c r="D22" i="9"/>
  <c r="G21" i="9"/>
  <c r="D21" i="9"/>
  <c r="H21" i="9" s="1"/>
  <c r="G20" i="9"/>
  <c r="D20" i="9"/>
  <c r="G19" i="9"/>
  <c r="D19" i="9"/>
  <c r="G18" i="9"/>
  <c r="D18" i="9"/>
  <c r="H18" i="9" s="1"/>
  <c r="G17" i="9"/>
  <c r="H17" i="9" s="1"/>
  <c r="D17" i="9"/>
  <c r="G15" i="9"/>
  <c r="D15" i="9"/>
  <c r="G13" i="9"/>
  <c r="D13" i="9"/>
  <c r="H13" i="9" s="1"/>
  <c r="G12" i="9"/>
  <c r="D12" i="9"/>
  <c r="H12" i="9" s="1"/>
  <c r="G11" i="9"/>
  <c r="D11" i="9"/>
  <c r="H11" i="9" s="1"/>
  <c r="H15" i="9"/>
  <c r="H20" i="9"/>
  <c r="H25" i="9"/>
  <c r="H19" i="9"/>
  <c r="H22" i="9"/>
  <c r="A1" i="9"/>
  <c r="A2" i="9"/>
  <c r="A2" i="2"/>
  <c r="H89" i="9" l="1"/>
  <c r="H47" i="9"/>
  <c r="H26" i="9"/>
  <c r="D26" i="9"/>
  <c r="D110" i="9"/>
  <c r="G110" i="9"/>
  <c r="G34" i="5"/>
  <c r="H52" i="9"/>
  <c r="H68" i="9" s="1"/>
  <c r="G47" i="9"/>
  <c r="G24" i="5"/>
  <c r="G26" i="5"/>
  <c r="E22" i="2"/>
  <c r="C29" i="2"/>
  <c r="D22" i="2"/>
  <c r="C22" i="2"/>
  <c r="G30" i="5"/>
  <c r="G11" i="5"/>
  <c r="E29" i="2"/>
  <c r="D29" i="2"/>
  <c r="B29" i="2"/>
  <c r="B22" i="2"/>
  <c r="D24" i="5"/>
  <c r="D11" i="5"/>
  <c r="D32" i="5"/>
  <c r="G32" i="5"/>
  <c r="E13" i="5"/>
  <c r="E19" i="5" s="1"/>
  <c r="E36" i="5" s="1"/>
  <c r="H13" i="5"/>
  <c r="H19" i="5" s="1"/>
  <c r="H36" i="5" s="1"/>
  <c r="D31" i="5"/>
  <c r="D26" i="5"/>
  <c r="D22" i="5"/>
  <c r="I13" i="5"/>
  <c r="I19" i="5" s="1"/>
  <c r="I36" i="5" s="1"/>
  <c r="F13" i="5"/>
  <c r="F19" i="5" s="1"/>
  <c r="F36" i="5" s="1"/>
  <c r="D30" i="5"/>
  <c r="G20" i="5"/>
  <c r="G31" i="5"/>
  <c r="I47" i="5" l="1"/>
  <c r="H47" i="5"/>
  <c r="G13" i="5"/>
  <c r="G19" i="5" s="1"/>
  <c r="G36" i="5" s="1"/>
  <c r="D13" i="5"/>
  <c r="D19" i="5" s="1"/>
  <c r="D36" i="5" s="1"/>
</calcChain>
</file>

<file path=xl/sharedStrings.xml><?xml version="1.0" encoding="utf-8"?>
<sst xmlns="http://schemas.openxmlformats.org/spreadsheetml/2006/main" count="446" uniqueCount="264">
  <si>
    <t xml:space="preserve">Items </t>
  </si>
  <si>
    <t>Notes:</t>
  </si>
  <si>
    <t>Total Additional Funding Need</t>
  </si>
  <si>
    <t>Other NGF</t>
  </si>
  <si>
    <t>Reallocation</t>
  </si>
  <si>
    <t>Institution UNITID:</t>
  </si>
  <si>
    <t>Individual responsible for plan</t>
  </si>
  <si>
    <t>Name:</t>
  </si>
  <si>
    <t>Email address:</t>
  </si>
  <si>
    <t>Telephone number:</t>
  </si>
  <si>
    <t>Institution:</t>
  </si>
  <si>
    <t xml:space="preserve">(2) If planned, enter the cost of any institution-wide increase. </t>
  </si>
  <si>
    <t>E&amp;G Programs</t>
  </si>
  <si>
    <t>Educational and General Programs</t>
  </si>
  <si>
    <t>Program</t>
  </si>
  <si>
    <t>Academic Common Market</t>
  </si>
  <si>
    <t>Total</t>
  </si>
  <si>
    <t>Rank</t>
  </si>
  <si>
    <t>Yes/No</t>
  </si>
  <si>
    <t>Yes</t>
  </si>
  <si>
    <t>No</t>
  </si>
  <si>
    <t>2013-14 (Planned)</t>
  </si>
  <si>
    <t>Priority Ranking</t>
  </si>
  <si>
    <t>Strategies (Short Title)</t>
  </si>
  <si>
    <t>2012-13 (Estimated)</t>
  </si>
  <si>
    <t>2014-15 (Planned)</t>
  </si>
  <si>
    <t>In-State</t>
  </si>
  <si>
    <t>Out-of-State</t>
  </si>
  <si>
    <t>2011-12 (Actual from S1/S2)</t>
  </si>
  <si>
    <t>Foreign exchange student waivers</t>
  </si>
  <si>
    <t xml:space="preserve">Virginia's military dependent waivers </t>
  </si>
  <si>
    <t xml:space="preserve">Virginia's military member waivers </t>
  </si>
  <si>
    <t xml:space="preserve">Federal military member and dependent waivers </t>
  </si>
  <si>
    <t>Virginia provision for other state's National Guard duty</t>
  </si>
  <si>
    <t>Special arrangement contracts</t>
  </si>
  <si>
    <t>Geographic waivers</t>
  </si>
  <si>
    <t>Other waivers associated with in-/out-of-state differential</t>
  </si>
  <si>
    <t>Senior Citizen's Tuition and Fee Waivers</t>
  </si>
  <si>
    <t>Certain Public Safety Personnel Child/Spouse Waivers</t>
  </si>
  <si>
    <t>Virginia Military Survivors &amp; Dependents Education Program</t>
  </si>
  <si>
    <t>Other waivers of tuition/fees student would normally be charged</t>
  </si>
  <si>
    <t>Undergraduate</t>
  </si>
  <si>
    <t>Graduate</t>
  </si>
  <si>
    <t>2015-16 (Planned)</t>
  </si>
  <si>
    <t>Authorization</t>
  </si>
  <si>
    <t>Code of Virginia § 23-7.4:2 C 2</t>
  </si>
  <si>
    <t xml:space="preserve">Code of Virginia § 23-7.4 E </t>
  </si>
  <si>
    <t>Code of Virginia § 23-7.4:2 G</t>
  </si>
  <si>
    <t>Federal Higher Education Opportunity Act (Sec. 114)</t>
  </si>
  <si>
    <t>Code of Virginia § 23-7.4:2 B</t>
  </si>
  <si>
    <t>Code of Virginia § 23-7.4:2 F</t>
  </si>
  <si>
    <t>Code of Virginia § 23-7.4:2 C 1</t>
  </si>
  <si>
    <t xml:space="preserve">Geographic waivers </t>
  </si>
  <si>
    <t>Virginia Community College System</t>
  </si>
  <si>
    <t>Code of Virginia § 23-7.4:2 D</t>
  </si>
  <si>
    <t xml:space="preserve">University of Virginia's College at Wise </t>
  </si>
  <si>
    <t>Code of Virginia § 23-7.4:2 E</t>
  </si>
  <si>
    <t>Old Dominion University's TELETECHNET sites/higher education centers; Radford’s Virginia Educators program</t>
  </si>
  <si>
    <t>Appropriation Act (ODU)</t>
  </si>
  <si>
    <t>VCCS dual enrollment agreement</t>
  </si>
  <si>
    <t>Code of Virginia § 23-7.4:2 C 3</t>
  </si>
  <si>
    <t>Nonresident employed full time in Virginia provision</t>
  </si>
  <si>
    <t xml:space="preserve">Code of Virginia § 23-7.4:2 A </t>
  </si>
  <si>
    <t>One-year grace period for dependent whose parent or spouse abandons Virginia domicile</t>
  </si>
  <si>
    <t xml:space="preserve">Code of Virginia § 23-7.4 B </t>
  </si>
  <si>
    <t>Graduate student employed at a contract rate of $4K+</t>
  </si>
  <si>
    <t>Appropriation Act § 4-2.01 b 6</t>
  </si>
  <si>
    <t>Code of Virginia § 23-38.54 et seq.</t>
  </si>
  <si>
    <t>Code of Virginia § 23-7.4:1 B</t>
  </si>
  <si>
    <t>Code of Virginia § 23-7.4:1 A</t>
  </si>
  <si>
    <t>Appropriation Act § 4-2.01 b 9</t>
  </si>
  <si>
    <t>The values entered for 2011-12 must match those submitted on the SCHEV S1/S2.</t>
  </si>
  <si>
    <t>Foregone Tuition Revenue As A Result of Tuition Waivers (See references at bottom of tables for waiver programs)</t>
  </si>
  <si>
    <t>Unfunded Scholarships</t>
  </si>
  <si>
    <t xml:space="preserve">TUITION=H </t>
  </si>
  <si>
    <t>TUITION=B</t>
  </si>
  <si>
    <t>TUITION=M</t>
  </si>
  <si>
    <t>TUITION=R</t>
  </si>
  <si>
    <t>TUITION=T</t>
  </si>
  <si>
    <t>TUITION=I</t>
  </si>
  <si>
    <t>TUITION=C</t>
  </si>
  <si>
    <t>TUITION=D</t>
  </si>
  <si>
    <t>TUITION=E</t>
  </si>
  <si>
    <t>TUITION=P</t>
  </si>
  <si>
    <t>TUITION=F</t>
  </si>
  <si>
    <t>TUITION=G</t>
  </si>
  <si>
    <t>TUITION=L</t>
  </si>
  <si>
    <t>TUITION=Q</t>
  </si>
  <si>
    <t>Code of Virginia § 23-31</t>
  </si>
  <si>
    <t>FA File Field</t>
  </si>
  <si>
    <t>TUIWAIV, IN-1</t>
  </si>
  <si>
    <t>MSDTFW, IN-7</t>
  </si>
  <si>
    <t>Virginia's military veteran waivers</t>
  </si>
  <si>
    <t>TUITION=U</t>
  </si>
  <si>
    <t>Code of Virginia § 23-7.4:2 H</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</si>
  <si>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</si>
  <si>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</si>
  <si>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</si>
  <si>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</si>
  <si>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</si>
  <si>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</si>
  <si>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</si>
  <si>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</si>
  <si>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</si>
  <si>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</si>
  <si>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</si>
  <si>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</si>
  <si>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</si>
  <si>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</si>
  <si>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Employee Waivers</t>
  </si>
  <si>
    <t xml:space="preserve"> </t>
  </si>
  <si>
    <t>Amount From Tuition Revenue</t>
  </si>
  <si>
    <t>Total Amount</t>
  </si>
  <si>
    <r>
      <t>Total Incremental Cost from Academic Plan</t>
    </r>
    <r>
      <rPr>
        <b/>
        <vertAlign val="superscript"/>
        <sz val="12"/>
        <rFont val="Arial"/>
        <family val="2"/>
      </rPr>
      <t>1</t>
    </r>
  </si>
  <si>
    <t>(1) Please ensure that these items are not double counted if they are already included in the incremental cost of the academic plan.</t>
  </si>
  <si>
    <t>VP Goal</t>
  </si>
  <si>
    <r>
      <t>Increase University Staff Salaries</t>
    </r>
    <r>
      <rPr>
        <vertAlign val="superscript"/>
        <sz val="12"/>
        <rFont val="Arial"/>
        <family val="2"/>
      </rPr>
      <t xml:space="preserve"> </t>
    </r>
    <r>
      <rPr>
        <sz val="12"/>
        <rFont val="Arial"/>
        <family val="2"/>
      </rPr>
      <t>($)</t>
    </r>
  </si>
  <si>
    <t>Increase T&amp;R Faculty Salaries ($)</t>
  </si>
  <si>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</si>
  <si>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</si>
  <si>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</si>
  <si>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</si>
  <si>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University Staff Salary Increase Rate (%)</t>
    </r>
    <r>
      <rPr>
        <vertAlign val="superscript"/>
        <sz val="12"/>
        <rFont val="Arial"/>
        <family val="2"/>
      </rPr>
      <t>2</t>
    </r>
  </si>
  <si>
    <r>
      <t>T&amp;R Faculty Salary Increase Rate(%)</t>
    </r>
    <r>
      <rPr>
        <vertAlign val="superscript"/>
        <sz val="12"/>
        <rFont val="Arial"/>
        <family val="2"/>
      </rPr>
      <t>2</t>
    </r>
  </si>
  <si>
    <r>
      <t>Increase Number of Full-Time T&amp;R Faculty($)</t>
    </r>
    <r>
      <rPr>
        <vertAlign val="superscript"/>
        <sz val="12"/>
        <rFont val="Arial"/>
        <family val="2"/>
      </rPr>
      <t>3</t>
    </r>
  </si>
  <si>
    <t>O&amp;M for New Facilities</t>
  </si>
  <si>
    <t>GF Support</t>
  </si>
  <si>
    <t>Initiatives Requiring General Fund Support</t>
  </si>
  <si>
    <t>Notes</t>
  </si>
  <si>
    <t>Six-Year Plans - Part I (2021): 2022-23 through 2027-28</t>
  </si>
  <si>
    <t>Due: July 1, 2021</t>
  </si>
  <si>
    <t>2022-2023</t>
  </si>
  <si>
    <t>2023-2024</t>
  </si>
  <si>
    <t>Biennium 2022-2024 (7/1/22-6/30/24)</t>
  </si>
  <si>
    <t>2020-2021 (Actual)</t>
  </si>
  <si>
    <t>2022-2023 (Planned)</t>
  </si>
  <si>
    <t>2023-2024 (Planned)</t>
  </si>
  <si>
    <t>Non-E&amp;G Fee Revenue</t>
  </si>
  <si>
    <t xml:space="preserve">  In-State undergraduates</t>
  </si>
  <si>
    <t xml:space="preserve">  All Other students</t>
  </si>
  <si>
    <t xml:space="preserve">  Total non-E&amp;G fee revenue</t>
  </si>
  <si>
    <t>Total Auxiliary Revenue</t>
  </si>
  <si>
    <t>2021-2022 (Estimated)</t>
  </si>
  <si>
    <t>Addt'l In-State Student Financial Aid from Tuition Rev</t>
  </si>
  <si>
    <t>Addt'l Out-of-State Student Financial Aid from Tuition Rev</t>
  </si>
  <si>
    <t>Anticipated Nongeneral Fund Carryover</t>
  </si>
  <si>
    <r>
      <t xml:space="preserve">Nongeneral Fund for Current Operations </t>
    </r>
    <r>
      <rPr>
        <sz val="8"/>
        <rFont val="Arial"/>
        <family val="2"/>
      </rPr>
      <t>(Safety &amp; Security; Fringe Benefits)</t>
    </r>
  </si>
  <si>
    <t>Library Enhancement</t>
  </si>
  <si>
    <t>Utility Cost Increase</t>
  </si>
  <si>
    <t>ACADEMIC AND SUPPORT SERVICE STRATEGIES FOR SIX-YEAR PERIOD (2022-2028)</t>
  </si>
  <si>
    <t>Description of Strategy</t>
  </si>
  <si>
    <t>Two Additional Biennia</t>
  </si>
  <si>
    <t>Concise Information for Each Strategy</t>
  </si>
  <si>
    <t>Information for 2024- 2028</t>
  </si>
  <si>
    <t>Total 2022-2024 Costs (Included in Financial Plan 'Total Additional Funding Need')</t>
  </si>
  <si>
    <t>Assuming No Additional General Fund</t>
  </si>
  <si>
    <t>Strategies (Match Academic-Financial Worksheet Short Title)</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</si>
  <si>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</si>
  <si>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</si>
  <si>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</si>
  <si>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</si>
  <si>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</si>
  <si>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</si>
  <si>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t>Contacts for Questions:</t>
  </si>
  <si>
    <t>Academic - Beverly Rebar (beverlyrebar@schev.edu)</t>
  </si>
  <si>
    <t>Finance - Yan Zheng (yanzheng@schev.edu)</t>
  </si>
  <si>
    <t>Financial Aid - Lee Andes (leeandes@schev.edu)</t>
  </si>
  <si>
    <t>Enrollment/Degree Projections - Tod Massa (todmassa@schev.edu)</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</si>
  <si>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</si>
  <si>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</si>
  <si>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</si>
  <si>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</si>
  <si>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</si>
  <si>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</si>
  <si>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</si>
  <si>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</si>
  <si>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</si>
  <si>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</si>
  <si>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</si>
  <si>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</si>
  <si>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</si>
  <si>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</si>
  <si>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</si>
  <si>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</si>
  <si>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</si>
  <si>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</si>
  <si>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</si>
  <si>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</si>
  <si>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</si>
  <si>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</si>
  <si>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</si>
  <si>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Due Date: July 1, 2021</t>
  </si>
  <si>
    <t xml:space="preserve">INSTRUCTIONS FOR SUBMITTING 2021 INSTITUTIONAL SIX-YEAR PLAN </t>
  </si>
  <si>
    <t>2021 Six-year Plan Format</t>
  </si>
  <si>
    <t>GOAL 1 EQUITABLE: CLOSE ACCESS AND COMPLETION GAPS.</t>
  </si>
  <si>
    <t>GOAL 2 AFFORDABLE: LOWER COSTS TO STUDENTS.</t>
  </si>
  <si>
    <t>GOAL 3 TRANSFORMATIVE: EXPAND PROSPERITY.</t>
  </si>
  <si>
    <t>2021-22</t>
  </si>
  <si>
    <t>In-State Undergraduate Tuition and Mandatory E&amp;G Fees</t>
  </si>
  <si>
    <t>2022-23</t>
  </si>
  <si>
    <t>2023-24</t>
  </si>
  <si>
    <t>% Increase</t>
  </si>
  <si>
    <t>In-State Undergraduate Mandatory Non-E&amp;G Fees</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</si>
  <si>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</si>
  <si>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Charge (BOV approved)</t>
  </si>
  <si>
    <t>Planned Charge</t>
  </si>
  <si>
    <t xml:space="preserve">Part 2: Tuition and Other Nongeneral Fund (NGF) Revenue </t>
  </si>
  <si>
    <t>Total Tuition Revenue</t>
  </si>
  <si>
    <t xml:space="preserve">Total E&amp;G Revenue </t>
  </si>
  <si>
    <t>Part 3: ACADEMIC-FINANCIAL PLAN</t>
  </si>
  <si>
    <t>3A: Six-Year Plan for Academic and Support Service Strategies for Six-year Period (2022-2028)</t>
  </si>
  <si>
    <t>3B: Six-Year Financial Plan for Educational and General Programs, Incremental Operating Budget Need 2022-2024 Biennium</t>
  </si>
  <si>
    <t>Part 4: General Fund (GF) Request</t>
  </si>
  <si>
    <t>Total Collected Tuition Revenue</t>
  </si>
  <si>
    <t>Total Projected Tuition Revenue</t>
  </si>
  <si>
    <t>INSTRUCTIONS FOR SECTIONS</t>
  </si>
  <si>
    <t>2. Tuition and Other Nongeneral Fund Revenue</t>
  </si>
  <si>
    <t>3. Academic-Financial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</si>
  <si>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</si>
  <si>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5. Financial Aid</t>
  </si>
  <si>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</si>
  <si>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Part 1: In-State Undergraduate Tuition and Mandatory Fee Increase Plans in 2022-24 Biennium</t>
  </si>
  <si>
    <t>Match Incremental Tuit Rev in Part 2</t>
  </si>
  <si>
    <t>Auto Check (Match = $0)</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</si>
  <si>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</si>
  <si>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</si>
  <si>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</si>
  <si>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</si>
  <si>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</si>
  <si>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</si>
  <si>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</si>
  <si>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</si>
  <si>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</si>
  <si>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If not matched, please provide explanation in these fields.</t>
  </si>
  <si>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</si>
  <si>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1. In-state Undergraduate Tuition and Fee Increase Rate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</si>
  <si>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</si>
  <si>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</si>
  <si>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</si>
  <si>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</si>
  <si>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 xml:space="preserve">General Questions - Jean Huskey (jeanhuskey@schev.edu) </t>
  </si>
  <si>
    <t>Legislative Reference:</t>
  </si>
  <si>
    <t>(3) If planned, enter the cost of additional FTE faculty.</t>
  </si>
  <si>
    <t>Virginia Cooperative Extension &amp; Agricultural Experiment Station</t>
  </si>
  <si>
    <t>229</t>
  </si>
  <si>
    <t>N/A</t>
  </si>
  <si>
    <t>Building Resilience: Research Equipment</t>
  </si>
  <si>
    <t>Building Resilience: Extension Specialists</t>
  </si>
  <si>
    <t>Building Resilience: Extension Agent Salary Competitiveness</t>
  </si>
  <si>
    <t>(5) Represents the nongeneral fund cost (5%) of increasing University staff salaries 3.0% per year.</t>
  </si>
  <si>
    <t>(4)</t>
  </si>
  <si>
    <t>(5)</t>
  </si>
  <si>
    <t xml:space="preserve">(4) Represents the nongeneral fund cost (5%) of increasing faculty salaries 4.2% per year to enhance competitiveness over time. </t>
  </si>
  <si>
    <t>Critical gaps exist in the Extension Specialist workforce which diminish the agency's ability to support industry and community needs. This request provides 2 additional Extension Specialists per year as a continuation of ongoing initiative supported by the 2021 General Assembly.</t>
  </si>
  <si>
    <t>In order to support stakeholders in Virginia's agricultural and natural resources industry, the agency needs cutting-edge equipment to research and demonstrate the latest technologies. This is a continuation of an ongoing initiative supported by the 2021 General Assembly.</t>
  </si>
  <si>
    <t>Building Resilience in Virginia's Communities</t>
  </si>
  <si>
    <t xml:space="preserve">The VCE/VAES will continue to make progress on the Building Resiliency initiative supported b the 2021 General Assembly. With limited opportunity to generate incremental revenue, progress will rely upon continued General Fund support as previously identified. Refer to the GF Request tab for a complete listing. </t>
  </si>
  <si>
    <t>As resources allow, the VCE/VAES will continue to support the agricultural and natural resources sectors of the Commonwealth with applied research and dissemination of knowledge.</t>
  </si>
  <si>
    <t>Closing the market gap in Extension Agent compensation over time will improve the agency's ability to attract and retain talented personnel to serve the needs of the Commonwealth. This is a continuation of an ongoing initiative supported by the 2021 General Assembly.</t>
  </si>
  <si>
    <t>Tim Hodge</t>
  </si>
  <si>
    <t>540-231-6419</t>
  </si>
  <si>
    <t>tlhodge@vt.edu</t>
  </si>
  <si>
    <t>Reduce Need for Internal Reallocations</t>
  </si>
  <si>
    <t xml:space="preserve">The General Fund share (95%) of previously approved capital project operation &amp; maintence needs and inflationary operating costs will mitigate internal reallocations (reductions) and maximize the agency’s ability to positively contribute to the Commonwealth’s agriculture and natural resources economy.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</si>
</sst>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
    <numFmt numFmtId="165" formatCode="0.0%"/>
  </numFmts>
  <fonts count="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
      <left style="medium">
        <color auto="1"/>
      </left>
      <right style="thin">
        <color auto="1"/>
      </right>
      <top style="medium">
        <color auto="1"/>
      </top>
      <bottom/>
      <diagonal/>
    </border>
    <border>
      <left style="thick">
        <color auto="1"/>
      </left>
      <right style="thin">
        <color auto="1"/>
      </right>
      <top style="medium">
        <color auto="1"/>
      </top>
      <bottom/>
      <diagonal/>
    </border>
    <border>
      <left/>
      <right/>
      <top/>
      <bottom style="thin">
        <color auto="1"/>
      </bottom>
      <diagonal/>
    </border>
    <border>
      <left style="thin">
        <color auto="1"/>
      </left>
      <right style="thin">
        <color auto="1"/>
      </right>
      <top style="medium">
        <color auto="1"/>
      </top>
      <bottom style="double">
        <color indexed="64"/>
      </bottom>
      <diagonal/>
    </border>
    <border>
      <left style="thin">
        <color auto="1"/>
      </left>
      <right style="thin">
        <color auto="1"/>
      </right>
      <top/>
      <bottom style="double">
        <color indexed="64"/>
      </bottom>
      <diagonal/>
    </border>
    <border>
      <left style="thin">
        <color auto="1"/>
      </left>
      <right style="thin">
        <color auto="1"/>
      </right>
      <top style="thin">
        <color auto="1"/>
      </top>
      <bottom style="double">
        <color indexed="64"/>
      </bottom>
      <diagonal/>
    </border>
    <border>
      <left style="thin">
        <color auto="1"/>
      </left>
      <right/>
      <top style="double">
        <color indexed="64"/>
      </top>
      <bottom style="double">
        <color indexed="64"/>
      </bottom>
      <diagonal/>
    </border>
    <border>
      <left/>
      <right style="thin">
        <color auto="1"/>
      </right>
      <top style="double">
        <color auto="1"/>
      </top>
      <bottom style="double">
        <color indexed="64"/>
      </bottom>
      <diagonal/>
    </border>
  </borders>
  <cellStyleXfs count="138">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7"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7" fillId="0" borderId="0" applyNumberFormat="0" applyFill="0" applyBorder="0" applyAlignment="0" applyProtection="0">
      <alignment vertical="top"/>
      <protection locked="0"/>
    </xf>
    <xf numFmtId="0" fontId="8" fillId="0" borderId="0"/>
    <xf numFmtId="0" fontId="8" fillId="0" borderId="0"/>
    <xf numFmtId="0" fontId="8"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9" fontId="4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6"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373">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xf numFmtId="0" fontId="0" fillId="0" borderId="0" xfId="0"/>
    <xf numFmtId="0" fontId="12" fillId="0" borderId="1" xfId="1" applyFont="1" applyBorder="1"/>
    <xf numFmtId="0" fontId="12" fillId="0" borderId="0" xfId="1" applyFont="1"/>
    <xf numFmtId="164" fontId="12" fillId="0" borderId="1" xfId="1" applyNumberFormat="1" applyBorder="1" applyProtection="1">
      <protection locked="0"/>
    </xf>
    <xf numFmtId="0" fontId="23" fillId="0" borderId="1" xfId="1" applyFont="1" applyBorder="1"/>
    <xf numFmtId="0" fontId="25" fillId="0" borderId="0" xfId="1" applyFont="1"/>
    <xf numFmtId="0" fontId="12" fillId="0" borderId="0" xfId="1"/>
    <xf numFmtId="0" fontId="13" fillId="0" borderId="0" xfId="0" applyFont="1" applyAlignment="1">
      <alignment horizontal="left"/>
    </xf>
    <xf numFmtId="0" fontId="34" fillId="0" borderId="0" xfId="0" applyFont="1" applyAlignment="1">
      <alignment vertical="center"/>
    </xf>
    <xf numFmtId="0" fontId="12" fillId="0" borderId="0" xfId="0" applyFont="1" applyFill="1"/>
    <xf numFmtId="164" fontId="12" fillId="6" borderId="3"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2" fillId="6"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0" fontId="33" fillId="0" borderId="0" xfId="0" applyFont="1" applyAlignment="1">
      <alignment vertical="center"/>
    </xf>
    <xf numFmtId="0" fontId="12" fillId="6" borderId="28" xfId="0" applyFont="1" applyFill="1" applyBorder="1" applyAlignment="1" applyProtection="1">
      <alignment horizontal="left" vertical="center" wrapText="1"/>
    </xf>
    <xf numFmtId="0" fontId="20" fillId="6" borderId="30" xfId="0" applyFont="1" applyFill="1" applyBorder="1" applyAlignment="1" applyProtection="1">
      <alignment vertical="center"/>
    </xf>
    <xf numFmtId="164" fontId="11" fillId="2" borderId="31" xfId="0" applyNumberFormat="1" applyFont="1" applyFill="1" applyBorder="1" applyAlignment="1" applyProtection="1">
      <alignment horizontal="right" vertical="center"/>
      <protection locked="0"/>
    </xf>
    <xf numFmtId="164" fontId="12" fillId="2" borderId="24"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protection locked="0"/>
    </xf>
    <xf numFmtId="164" fontId="11" fillId="2" borderId="29" xfId="0" applyNumberFormat="1" applyFont="1" applyFill="1" applyBorder="1" applyAlignment="1">
      <alignment vertical="center"/>
    </xf>
    <xf numFmtId="0" fontId="12" fillId="6" borderId="18" xfId="0" applyFont="1" applyFill="1" applyBorder="1" applyAlignment="1">
      <alignment horizontal="left" vertical="center"/>
    </xf>
    <xf numFmtId="0" fontId="11" fillId="2" borderId="17" xfId="0" applyFont="1" applyFill="1" applyBorder="1" applyAlignment="1">
      <alignment horizontal="center" vertical="center"/>
    </xf>
    <xf numFmtId="0" fontId="12" fillId="0" borderId="0" xfId="0" applyFont="1" applyBorder="1"/>
    <xf numFmtId="0" fontId="12" fillId="6" borderId="0" xfId="0" applyFont="1" applyFill="1" applyBorder="1" applyAlignment="1" applyProtection="1">
      <alignment horizontal="left" vertical="center" wrapText="1"/>
    </xf>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1" xfId="0" applyFont="1" applyFill="1" applyBorder="1" applyAlignment="1" applyProtection="1">
      <alignment vertical="center" wrapText="1"/>
    </xf>
    <xf numFmtId="164" fontId="12" fillId="2" borderId="1" xfId="1" applyNumberFormat="1" applyFill="1" applyBorder="1" applyProtection="1">
      <protection locked="0"/>
    </xf>
    <xf numFmtId="164" fontId="12" fillId="4" borderId="1" xfId="0" applyNumberFormat="1" applyFont="1" applyFill="1" applyBorder="1" applyAlignment="1" applyProtection="1">
      <alignment horizontal="right" vertical="center"/>
      <protection locked="0"/>
    </xf>
    <xf numFmtId="164" fontId="12" fillId="4" borderId="4" xfId="0" applyNumberFormat="1" applyFont="1" applyFill="1" applyBorder="1" applyAlignment="1" applyProtection="1">
      <alignment horizontal="right" vertical="center"/>
      <protection locked="0"/>
    </xf>
    <xf numFmtId="0" fontId="11" fillId="2" borderId="1" xfId="0" applyFont="1" applyFill="1" applyBorder="1" applyAlignment="1" applyProtection="1">
      <alignment horizontal="center" vertical="center"/>
    </xf>
    <xf numFmtId="0" fontId="11" fillId="2" borderId="1" xfId="1" applyFont="1" applyFill="1" applyBorder="1" applyAlignment="1">
      <alignment horizontal="center" vertical="center" wrapText="1"/>
    </xf>
    <xf numFmtId="0" fontId="12" fillId="0" borderId="1" xfId="1" applyBorder="1" applyAlignment="1">
      <alignment horizontal="left" indent="1"/>
    </xf>
    <xf numFmtId="0" fontId="12" fillId="6" borderId="28" xfId="0" applyFont="1" applyFill="1" applyBorder="1" applyAlignment="1" applyProtection="1">
      <alignment horizontal="left" vertical="center" wrapText="1"/>
    </xf>
    <xf numFmtId="0" fontId="12" fillId="6" borderId="28" xfId="0" applyFont="1" applyFill="1" applyBorder="1" applyAlignment="1" applyProtection="1">
      <alignment horizontal="left" vertical="center" wrapText="1"/>
    </xf>
    <xf numFmtId="0" fontId="26" fillId="0" borderId="0" xfId="1" applyFont="1" applyAlignment="1">
      <alignment horizontal="left" vertical="center"/>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164" fontId="17" fillId="0" borderId="26" xfId="0" applyNumberFormat="1" applyFont="1" applyBorder="1" applyAlignment="1">
      <alignment horizontal="right" vertical="center" wrapText="1"/>
    </xf>
    <xf numFmtId="164" fontId="17" fillId="0" borderId="47" xfId="0" applyNumberFormat="1" applyFont="1" applyBorder="1" applyAlignment="1">
      <alignment horizontal="right" vertical="center" wrapText="1"/>
    </xf>
    <xf numFmtId="0" fontId="33" fillId="0" borderId="44" xfId="0" applyFont="1" applyBorder="1" applyAlignment="1">
      <alignment horizontal="center" vertical="top"/>
    </xf>
    <xf numFmtId="0" fontId="33" fillId="0" borderId="47" xfId="0" applyFont="1" applyBorder="1" applyAlignment="1">
      <alignment horizontal="center" vertical="top"/>
    </xf>
    <xf numFmtId="0" fontId="14" fillId="2" borderId="0" xfId="0" applyFont="1" applyFill="1"/>
    <xf numFmtId="0" fontId="28" fillId="0" borderId="48" xfId="0" applyFont="1" applyBorder="1" applyAlignment="1">
      <alignment horizontal="center" vertical="top" wrapText="1"/>
    </xf>
    <xf numFmtId="0" fontId="28" fillId="0" borderId="49" xfId="0" applyFont="1" applyBorder="1" applyAlignment="1">
      <alignment horizontal="center" vertical="top" wrapText="1"/>
    </xf>
    <xf numFmtId="0" fontId="29" fillId="5" borderId="16" xfId="0" applyFont="1" applyFill="1" applyBorder="1" applyAlignment="1">
      <alignment horizontal="center" vertical="center" wrapText="1"/>
    </xf>
    <xf numFmtId="0" fontId="12" fillId="0" borderId="0" xfId="0" applyFont="1" applyAlignment="1"/>
    <xf numFmtId="164" fontId="17" fillId="2" borderId="3" xfId="0" applyNumberFormat="1" applyFont="1" applyFill="1" applyBorder="1" applyAlignment="1">
      <alignment horizontal="right" vertical="center"/>
    </xf>
    <xf numFmtId="164" fontId="17" fillId="2" borderId="51" xfId="0" applyNumberFormat="1" applyFont="1" applyFill="1" applyBorder="1" applyAlignment="1">
      <alignment horizontal="right" vertical="center"/>
    </xf>
    <xf numFmtId="164" fontId="17" fillId="0" borderId="50" xfId="0" applyNumberFormat="1" applyFont="1" applyBorder="1" applyAlignment="1">
      <alignment horizontal="right" vertical="center" wrapText="1"/>
    </xf>
    <xf numFmtId="0" fontId="11" fillId="2" borderId="1" xfId="1" applyFont="1" applyFill="1" applyBorder="1" applyAlignment="1">
      <alignment horizontal="center"/>
    </xf>
    <xf numFmtId="0" fontId="12" fillId="0" borderId="1" xfId="1" applyFont="1" applyFill="1" applyBorder="1"/>
    <xf numFmtId="164" fontId="12" fillId="0" borderId="0" xfId="1" applyNumberFormat="1" applyFill="1" applyBorder="1" applyProtection="1">
      <protection locked="0"/>
    </xf>
    <xf numFmtId="164" fontId="12" fillId="0" borderId="1" xfId="1" applyNumberFormat="1" applyFont="1" applyBorder="1" applyProtection="1">
      <protection locked="0"/>
    </xf>
    <xf numFmtId="164" fontId="12" fillId="2" borderId="1" xfId="1" applyNumberFormat="1" applyFont="1" applyFill="1" applyBorder="1" applyProtection="1">
      <protection locked="0"/>
    </xf>
    <xf numFmtId="0" fontId="11" fillId="0" borderId="1" xfId="1" applyFont="1" applyFill="1" applyBorder="1"/>
    <xf numFmtId="0" fontId="19" fillId="0" borderId="1" xfId="1" applyFont="1" applyBorder="1"/>
    <xf numFmtId="0" fontId="26" fillId="0" borderId="0" xfId="1" applyFont="1" applyAlignment="1">
      <alignment vertical="center"/>
    </xf>
    <xf numFmtId="0" fontId="26" fillId="0" borderId="0" xfId="0" applyFont="1" applyAlignment="1">
      <alignment vertical="center"/>
    </xf>
    <xf numFmtId="0" fontId="54" fillId="5" borderId="11" xfId="0" applyFont="1" applyFill="1" applyBorder="1" applyAlignment="1">
      <alignment horizontal="center" vertical="center" wrapText="1"/>
    </xf>
    <xf numFmtId="0" fontId="54" fillId="2" borderId="11" xfId="1" applyFont="1" applyFill="1" applyBorder="1" applyAlignment="1">
      <alignment horizontal="center" vertical="center" wrapText="1"/>
    </xf>
    <xf numFmtId="0" fontId="54" fillId="5" borderId="45" xfId="0" applyFont="1" applyFill="1" applyBorder="1" applyAlignment="1">
      <alignment horizontal="center" vertical="center" wrapText="1"/>
    </xf>
    <xf numFmtId="0" fontId="55" fillId="0" borderId="62" xfId="1" applyFont="1" applyBorder="1" applyAlignment="1">
      <alignment horizontal="left" vertical="top" wrapText="1"/>
    </xf>
    <xf numFmtId="0" fontId="14" fillId="0" borderId="0" xfId="1" applyFont="1" applyAlignment="1">
      <alignment horizontal="left" vertical="top" wrapText="1"/>
    </xf>
    <xf numFmtId="0" fontId="55" fillId="0" borderId="62" xfId="1" applyFont="1" applyFill="1" applyBorder="1" applyAlignment="1">
      <alignment horizontal="left" vertical="top" wrapText="1"/>
    </xf>
    <xf numFmtId="0" fontId="24" fillId="0" borderId="62" xfId="1" applyFont="1" applyFill="1" applyBorder="1" applyAlignment="1">
      <alignment horizontal="left" vertical="top" wrapText="1"/>
    </xf>
    <xf numFmtId="0" fontId="13" fillId="0" borderId="62" xfId="1" applyFont="1" applyFill="1" applyBorder="1" applyAlignment="1">
      <alignment horizontal="left" vertical="top" wrapText="1"/>
    </xf>
    <xf numFmtId="0" fontId="56" fillId="3" borderId="52" xfId="1" applyFont="1" applyFill="1" applyBorder="1" applyAlignment="1">
      <alignment horizontal="left" vertical="top" wrapText="1"/>
    </xf>
    <xf numFmtId="0" fontId="43" fillId="0" borderId="52" xfId="1" applyFont="1" applyFill="1" applyBorder="1" applyAlignment="1">
      <alignment horizontal="left" vertical="center" wrapText="1"/>
    </xf>
    <xf numFmtId="0" fontId="43" fillId="0" borderId="0" xfId="1" applyFont="1" applyAlignment="1">
      <alignment horizontal="left" vertical="center" wrapText="1"/>
    </xf>
    <xf numFmtId="0" fontId="53" fillId="0" borderId="0" xfId="1" applyFont="1" applyAlignment="1">
      <alignment horizontal="left" vertical="top" wrapText="1"/>
    </xf>
    <xf numFmtId="0" fontId="43" fillId="0" borderId="2" xfId="1" applyFont="1" applyFill="1" applyBorder="1" applyAlignment="1">
      <alignment horizontal="left" vertical="center" wrapText="1"/>
    </xf>
    <xf numFmtId="0" fontId="43" fillId="0" borderId="62" xfId="1" applyFont="1" applyBorder="1" applyAlignment="1">
      <alignment horizontal="left" vertical="center" wrapText="1"/>
    </xf>
    <xf numFmtId="0" fontId="45" fillId="3" borderId="17" xfId="1" applyFont="1" applyFill="1" applyBorder="1" applyAlignment="1">
      <alignment horizontal="left" vertical="center" wrapText="1"/>
    </xf>
    <xf numFmtId="0" fontId="14" fillId="0" borderId="0" xfId="1" applyFont="1" applyAlignment="1">
      <alignment horizontal="left" vertical="center" wrapText="1"/>
    </xf>
    <xf numFmtId="0" fontId="56" fillId="3" borderId="52" xfId="1" applyFont="1" applyFill="1" applyBorder="1" applyAlignment="1">
      <alignment horizontal="left" vertical="center" wrapText="1"/>
    </xf>
    <xf numFmtId="0" fontId="47" fillId="0" borderId="52" xfId="1" applyFont="1" applyBorder="1" applyAlignment="1">
      <alignment horizontal="left" vertical="center" wrapText="1"/>
    </xf>
    <xf numFmtId="0" fontId="43" fillId="0" borderId="0" xfId="1" applyFont="1" applyFill="1" applyAlignment="1">
      <alignment horizontal="left" vertical="center" wrapText="1"/>
    </xf>
    <xf numFmtId="0" fontId="59" fillId="3" borderId="52" xfId="1" applyFont="1" applyFill="1" applyBorder="1" applyAlignment="1">
      <alignment horizontal="left" vertical="center" wrapText="1"/>
    </xf>
    <xf numFmtId="0" fontId="60" fillId="0" borderId="0" xfId="1" applyFont="1" applyAlignment="1">
      <alignment horizontal="left" vertical="center" wrapText="1"/>
    </xf>
    <xf numFmtId="0" fontId="61" fillId="0" borderId="52" xfId="1" applyFont="1" applyBorder="1" applyAlignment="1">
      <alignment horizontal="left" vertical="center" wrapText="1"/>
    </xf>
    <xf numFmtId="0" fontId="43" fillId="0" borderId="52" xfId="1" applyFont="1" applyBorder="1" applyAlignment="1">
      <alignment horizontal="left" vertical="center" wrapText="1"/>
    </xf>
    <xf numFmtId="0" fontId="56" fillId="7" borderId="52" xfId="1" applyFont="1" applyFill="1" applyBorder="1" applyAlignment="1">
      <alignment horizontal="left" vertical="center" wrapText="1"/>
    </xf>
    <xf numFmtId="0" fontId="43" fillId="7" borderId="62" xfId="1" applyFont="1" applyFill="1" applyBorder="1" applyAlignment="1">
      <alignment horizontal="left" vertical="center" wrapText="1"/>
    </xf>
    <xf numFmtId="0" fontId="62" fillId="3" borderId="52" xfId="1" applyFont="1" applyFill="1" applyBorder="1" applyAlignment="1">
      <alignment horizontal="left" vertical="center" wrapText="1"/>
    </xf>
    <xf numFmtId="0" fontId="63" fillId="0" borderId="62" xfId="1" applyFont="1" applyBorder="1" applyAlignment="1">
      <alignment horizontal="left" vertical="center" wrapText="1"/>
    </xf>
    <xf numFmtId="0" fontId="58" fillId="0" borderId="0" xfId="1" applyFont="1" applyAlignment="1">
      <alignment horizontal="left" vertical="center" wrapText="1"/>
    </xf>
    <xf numFmtId="0" fontId="58" fillId="0" borderId="62" xfId="1" applyFont="1" applyBorder="1" applyAlignment="1">
      <alignment horizontal="left" vertical="center" wrapText="1"/>
    </xf>
    <xf numFmtId="0" fontId="14" fillId="0" borderId="62" xfId="1" applyFont="1" applyBorder="1" applyAlignment="1">
      <alignment horizontal="left" vertical="top" wrapText="1"/>
    </xf>
    <xf numFmtId="0" fontId="12" fillId="0" borderId="2" xfId="0" applyFont="1" applyBorder="1"/>
    <xf numFmtId="0" fontId="19" fillId="0" borderId="0" xfId="1" applyFont="1" applyBorder="1"/>
    <xf numFmtId="0" fontId="23" fillId="0" borderId="3" xfId="1" applyFont="1" applyFill="1" applyBorder="1"/>
    <xf numFmtId="0" fontId="11" fillId="2" borderId="2" xfId="1" applyFont="1" applyFill="1" applyBorder="1" applyAlignment="1">
      <alignment horizontal="center"/>
    </xf>
    <xf numFmtId="0" fontId="11" fillId="2" borderId="3" xfId="1" applyFont="1" applyFill="1" applyBorder="1" applyAlignment="1">
      <alignment horizontal="center" vertical="center" wrapText="1"/>
    </xf>
    <xf numFmtId="0" fontId="43" fillId="0" borderId="52"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67" fillId="6" borderId="0" xfId="0" applyFont="1" applyFill="1"/>
    <xf numFmtId="0" fontId="68" fillId="6" borderId="0" xfId="0" applyFont="1" applyFill="1"/>
    <xf numFmtId="0" fontId="17" fillId="6" borderId="0" xfId="0" applyFont="1" applyFill="1"/>
    <xf numFmtId="0" fontId="17" fillId="6" borderId="53" xfId="0" applyFont="1" applyFill="1" applyBorder="1" applyAlignment="1">
      <alignment horizontal="center" wrapText="1"/>
    </xf>
    <xf numFmtId="164" fontId="17" fillId="6" borderId="53"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2" fillId="6" borderId="52" xfId="0" applyFont="1" applyFill="1" applyBorder="1" applyAlignment="1">
      <alignment horizontal="left" vertical="center"/>
    </xf>
    <xf numFmtId="0" fontId="12" fillId="6" borderId="52"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29" fillId="6" borderId="16" xfId="0" applyFont="1" applyFill="1" applyBorder="1" applyAlignment="1">
      <alignment horizontal="center" vertical="center" wrapText="1"/>
    </xf>
    <xf numFmtId="0" fontId="49" fillId="6" borderId="53" xfId="0" applyFont="1" applyFill="1" applyBorder="1" applyAlignment="1">
      <alignment horizontal="center" vertical="center" wrapText="1"/>
    </xf>
    <xf numFmtId="0" fontId="49" fillId="6" borderId="5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8" fillId="6" borderId="44" xfId="0" applyFont="1" applyFill="1" applyBorder="1" applyAlignment="1">
      <alignment horizontal="left" vertical="top" wrapText="1"/>
    </xf>
    <xf numFmtId="0" fontId="51" fillId="6" borderId="2" xfId="0" applyFont="1" applyFill="1" applyBorder="1" applyAlignment="1"/>
    <xf numFmtId="0" fontId="52" fillId="6" borderId="52" xfId="0" applyFont="1" applyFill="1" applyBorder="1" applyAlignment="1"/>
    <xf numFmtId="0" fontId="12" fillId="6" borderId="52" xfId="0" applyFont="1" applyFill="1" applyBorder="1"/>
    <xf numFmtId="0" fontId="12" fillId="6" borderId="0" xfId="0" applyFont="1" applyFill="1" applyBorder="1" applyAlignment="1"/>
    <xf numFmtId="0" fontId="51" fillId="6" borderId="1" xfId="0" applyFont="1" applyFill="1" applyBorder="1" applyAlignment="1" applyProtection="1">
      <protection locked="0"/>
    </xf>
    <xf numFmtId="0" fontId="29" fillId="6" borderId="0" xfId="0" applyFont="1" applyFill="1" applyBorder="1" applyAlignment="1">
      <alignment horizontal="center" vertical="center" wrapText="1"/>
    </xf>
    <xf numFmtId="0" fontId="41" fillId="6" borderId="0" xfId="1" applyFont="1" applyFill="1" applyBorder="1" applyAlignment="1">
      <alignment horizontal="center" vertical="center" wrapText="1"/>
    </xf>
    <xf numFmtId="0" fontId="12" fillId="6" borderId="0" xfId="0" applyFont="1" applyFill="1" applyBorder="1"/>
    <xf numFmtId="0" fontId="33" fillId="6" borderId="1" xfId="0" applyFont="1" applyFill="1" applyBorder="1" applyAlignment="1" applyProtection="1">
      <alignment horizontal="center" vertical="center"/>
      <protection locked="0"/>
    </xf>
    <xf numFmtId="164" fontId="17" fillId="6" borderId="28" xfId="0" applyNumberFormat="1" applyFont="1" applyFill="1" applyBorder="1" applyAlignment="1" applyProtection="1">
      <alignment horizontal="right" vertical="center" wrapText="1"/>
      <protection locked="0"/>
    </xf>
    <xf numFmtId="164" fontId="17" fillId="6" borderId="1" xfId="0" applyNumberFormat="1" applyFont="1" applyFill="1" applyBorder="1" applyAlignment="1" applyProtection="1">
      <alignment horizontal="right" vertical="center" wrapText="1"/>
      <protection locked="0"/>
    </xf>
    <xf numFmtId="164" fontId="17" fillId="6" borderId="43"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28" xfId="83" applyNumberFormat="1" applyFont="1" applyFill="1" applyBorder="1" applyAlignment="1" applyProtection="1">
      <alignment horizontal="right" vertical="center" wrapText="1"/>
      <protection locked="0"/>
    </xf>
    <xf numFmtId="10" fontId="17" fillId="6" borderId="1" xfId="83" applyNumberFormat="1" applyFont="1" applyFill="1" applyBorder="1" applyAlignment="1" applyProtection="1">
      <alignment horizontal="right" vertical="center" wrapText="1"/>
      <protection locked="0"/>
    </xf>
    <xf numFmtId="10" fontId="17" fillId="6" borderId="43"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4" fillId="6" borderId="6" xfId="1" applyFont="1" applyFill="1" applyBorder="1" applyAlignment="1" applyProtection="1">
      <alignment horizontal="left" vertical="center"/>
      <protection locked="0"/>
    </xf>
    <xf numFmtId="0" fontId="0" fillId="6" borderId="0" xfId="0" applyFont="1" applyFill="1"/>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2" fillId="6" borderId="1" xfId="0" applyFont="1" applyFill="1" applyBorder="1" applyAlignment="1" applyProtection="1">
      <alignment horizontal="center"/>
      <protection locked="0"/>
    </xf>
    <xf numFmtId="0" fontId="12" fillId="6" borderId="0" xfId="1" applyFont="1" applyFill="1"/>
    <xf numFmtId="0" fontId="12" fillId="6" borderId="0" xfId="1" applyFill="1"/>
    <xf numFmtId="0" fontId="12" fillId="6" borderId="0" xfId="1" applyFont="1" applyFill="1" applyBorder="1" applyAlignment="1"/>
    <xf numFmtId="164" fontId="17" fillId="6" borderId="63" xfId="0" applyNumberFormat="1" applyFont="1" applyFill="1" applyBorder="1" applyAlignment="1">
      <alignment horizontal="right" wrapText="1"/>
    </xf>
    <xf numFmtId="165" fontId="12" fillId="6" borderId="63" xfId="1" applyNumberFormat="1" applyFont="1" applyFill="1" applyBorder="1" applyAlignment="1" applyProtection="1">
      <alignment horizontal="right"/>
      <protection locked="0"/>
    </xf>
    <xf numFmtId="0" fontId="51" fillId="6" borderId="4" xfId="0" applyFont="1" applyFill="1" applyBorder="1" applyAlignment="1" applyProtection="1">
      <protection locked="0"/>
    </xf>
    <xf numFmtId="0" fontId="14" fillId="0" borderId="67" xfId="1" applyFont="1" applyBorder="1" applyAlignment="1">
      <alignment horizontal="left" vertical="top" wrapText="1"/>
    </xf>
    <xf numFmtId="0" fontId="14" fillId="0" borderId="0" xfId="1" applyFont="1" applyBorder="1" applyAlignment="1">
      <alignment horizontal="left" vertical="top" wrapText="1"/>
    </xf>
    <xf numFmtId="0" fontId="13" fillId="0" borderId="2" xfId="1" applyFont="1" applyFill="1" applyBorder="1" applyAlignment="1">
      <alignment horizontal="left" vertical="top" wrapText="1"/>
    </xf>
    <xf numFmtId="0" fontId="43" fillId="0" borderId="62" xfId="1" applyFont="1" applyFill="1" applyBorder="1" applyAlignment="1">
      <alignment horizontal="left" vertical="top" wrapText="1"/>
    </xf>
    <xf numFmtId="0" fontId="43" fillId="0" borderId="3" xfId="1" applyFont="1" applyFill="1" applyBorder="1" applyAlignment="1">
      <alignment horizontal="left" vertical="top" wrapText="1"/>
    </xf>
    <xf numFmtId="0" fontId="11" fillId="6" borderId="0" xfId="1" applyFont="1" applyFill="1" applyBorder="1" applyAlignment="1"/>
    <xf numFmtId="0" fontId="13" fillId="6" borderId="1" xfId="1" applyFont="1" applyFill="1" applyBorder="1" applyAlignment="1" applyProtection="1">
      <alignment horizontal="center" vertical="center"/>
      <protection locked="0"/>
    </xf>
    <xf numFmtId="0" fontId="13" fillId="6" borderId="0" xfId="1" applyFont="1" applyFill="1" applyBorder="1" applyAlignment="1"/>
    <xf numFmtId="0" fontId="13" fillId="0" borderId="52" xfId="1" applyFont="1" applyFill="1" applyBorder="1" applyAlignment="1">
      <alignment horizontal="center" vertical="center" wrapText="1"/>
    </xf>
    <xf numFmtId="0" fontId="14" fillId="0" borderId="52" xfId="0" applyFont="1" applyFill="1" applyBorder="1"/>
    <xf numFmtId="0" fontId="12" fillId="6" borderId="52" xfId="0" applyFont="1" applyFill="1" applyBorder="1" applyAlignment="1"/>
    <xf numFmtId="0" fontId="11" fillId="6" borderId="0" xfId="1" applyFont="1" applyFill="1" applyBorder="1" applyAlignment="1">
      <alignment horizontal="left"/>
    </xf>
    <xf numFmtId="164" fontId="14" fillId="2" borderId="52" xfId="0" applyNumberFormat="1" applyFont="1" applyFill="1" applyBorder="1"/>
    <xf numFmtId="165" fontId="12" fillId="2" borderId="53" xfId="1" applyNumberFormat="1" applyFont="1" applyFill="1" applyBorder="1" applyAlignment="1" applyProtection="1">
      <alignment horizontal="right"/>
      <protection locked="0"/>
    </xf>
    <xf numFmtId="164" fontId="13" fillId="2" borderId="28" xfId="1" applyNumberFormat="1" applyFont="1" applyFill="1" applyBorder="1" applyAlignment="1" applyProtection="1">
      <alignment vertical="center"/>
      <protection locked="0"/>
    </xf>
    <xf numFmtId="164" fontId="13" fillId="2" borderId="43" xfId="1" applyNumberFormat="1" applyFont="1" applyFill="1" applyBorder="1" applyAlignment="1" applyProtection="1">
      <alignment vertical="center"/>
      <protection locked="0"/>
    </xf>
    <xf numFmtId="164" fontId="13" fillId="2" borderId="1" xfId="1" applyNumberFormat="1" applyFont="1" applyFill="1" applyBorder="1" applyAlignment="1" applyProtection="1">
      <alignment vertical="center"/>
      <protection locked="0"/>
    </xf>
    <xf numFmtId="164" fontId="14" fillId="2" borderId="25" xfId="1" applyNumberFormat="1" applyFont="1" applyFill="1" applyBorder="1" applyAlignment="1" applyProtection="1">
      <alignment vertical="center"/>
      <protection locked="0"/>
    </xf>
    <xf numFmtId="164" fontId="14" fillId="2" borderId="1" xfId="1" applyNumberFormat="1" applyFont="1" applyFill="1" applyBorder="1" applyAlignment="1" applyProtection="1">
      <alignment vertical="center"/>
      <protection locked="0"/>
    </xf>
    <xf numFmtId="164" fontId="14" fillId="2" borderId="46" xfId="1" applyNumberFormat="1" applyFont="1" applyFill="1" applyBorder="1" applyAlignment="1" applyProtection="1">
      <alignment vertical="center"/>
      <protection locked="0"/>
    </xf>
    <xf numFmtId="0" fontId="12" fillId="6" borderId="0" xfId="0" applyFont="1" applyFill="1"/>
    <xf numFmtId="0" fontId="11" fillId="6" borderId="0" xfId="1" applyFont="1" applyFill="1" applyBorder="1" applyAlignment="1">
      <alignment horizontal="left"/>
    </xf>
    <xf numFmtId="164" fontId="14" fillId="3" borderId="68" xfId="0" applyNumberFormat="1" applyFont="1" applyFill="1" applyBorder="1" applyAlignment="1">
      <alignment horizontal="right" vertical="center" wrapText="1"/>
    </xf>
    <xf numFmtId="164" fontId="17" fillId="6" borderId="44" xfId="0" applyNumberFormat="1" applyFont="1" applyFill="1" applyBorder="1" applyAlignment="1">
      <alignment horizontal="right" vertical="center" wrapText="1"/>
    </xf>
    <xf numFmtId="164" fontId="17" fillId="3" borderId="69" xfId="0" applyNumberFormat="1" applyFont="1" applyFill="1" applyBorder="1" applyAlignment="1">
      <alignment horizontal="right" vertical="center" wrapText="1"/>
    </xf>
    <xf numFmtId="0" fontId="12" fillId="6" borderId="3" xfId="0" applyFont="1" applyFill="1" applyBorder="1" applyAlignment="1"/>
    <xf numFmtId="0" fontId="20" fillId="6" borderId="70" xfId="0" applyFont="1" applyFill="1" applyBorder="1" applyAlignment="1">
      <alignment vertical="center" wrapText="1"/>
    </xf>
    <xf numFmtId="164" fontId="17" fillId="2" borderId="36" xfId="0" applyNumberFormat="1" applyFont="1" applyFill="1" applyBorder="1" applyAlignment="1">
      <alignment horizontal="right" vertical="center"/>
    </xf>
    <xf numFmtId="0" fontId="28" fillId="0" borderId="71" xfId="0" applyFont="1" applyBorder="1" applyAlignment="1">
      <alignment vertical="top" wrapText="1"/>
    </xf>
    <xf numFmtId="0" fontId="28" fillId="0" borderId="72" xfId="0" applyFont="1" applyBorder="1" applyAlignment="1">
      <alignment vertical="top" wrapText="1"/>
    </xf>
    <xf numFmtId="164" fontId="17" fillId="6" borderId="0" xfId="0" quotePrefix="1" applyNumberFormat="1" applyFont="1" applyFill="1" applyBorder="1" applyAlignment="1">
      <alignment horizontal="left" vertical="center" wrapText="1"/>
    </xf>
    <xf numFmtId="10" fontId="17" fillId="6" borderId="0" xfId="83" applyNumberFormat="1" applyFont="1" applyFill="1" applyBorder="1" applyAlignment="1">
      <alignment horizontal="left" vertical="center" wrapText="1"/>
    </xf>
    <xf numFmtId="164" fontId="17" fillId="6" borderId="0" xfId="0" applyNumberFormat="1" applyFont="1" applyFill="1" applyBorder="1" applyAlignment="1">
      <alignment horizontal="left" vertical="center" wrapText="1"/>
    </xf>
    <xf numFmtId="0" fontId="12" fillId="0" borderId="73" xfId="0" applyFont="1" applyBorder="1" applyAlignment="1">
      <alignment vertical="top" wrapText="1"/>
    </xf>
    <xf numFmtId="0" fontId="12" fillId="0" borderId="73" xfId="0" applyFont="1" applyBorder="1" applyAlignment="1">
      <alignment horizontal="left" vertical="top" wrapText="1"/>
    </xf>
    <xf numFmtId="0" fontId="28" fillId="0" borderId="44" xfId="0" applyFont="1" applyFill="1" applyBorder="1" applyAlignment="1">
      <alignment vertical="top" wrapText="1"/>
    </xf>
    <xf numFmtId="0" fontId="33" fillId="6" borderId="44" xfId="0" applyFont="1" applyFill="1" applyBorder="1" applyAlignment="1">
      <alignment horizontal="center" vertical="center"/>
    </xf>
    <xf numFmtId="0" fontId="28" fillId="6" borderId="48" xfId="0" applyFont="1" applyFill="1" applyBorder="1" applyAlignment="1">
      <alignment horizontal="center" vertical="center" wrapText="1"/>
    </xf>
    <xf numFmtId="0" fontId="33" fillId="0" borderId="50" xfId="0" applyFont="1" applyBorder="1" applyAlignment="1">
      <alignment horizontal="center" vertical="top"/>
    </xf>
    <xf numFmtId="0" fontId="28" fillId="0" borderId="50" xfId="0" applyFont="1" applyBorder="1" applyAlignment="1">
      <alignment vertical="top" wrapText="1"/>
    </xf>
    <xf numFmtId="0" fontId="28" fillId="0" borderId="74" xfId="0" applyFont="1" applyBorder="1" applyAlignment="1">
      <alignment horizontal="center" vertical="top" wrapText="1"/>
    </xf>
    <xf numFmtId="0" fontId="12" fillId="0" borderId="50" xfId="0" applyFont="1" applyBorder="1" applyAlignment="1">
      <alignment vertical="top" wrapText="1"/>
    </xf>
    <xf numFmtId="164" fontId="17" fillId="2" borderId="37" xfId="0" applyNumberFormat="1" applyFont="1" applyFill="1" applyBorder="1" applyAlignment="1">
      <alignment horizontal="right" vertical="center"/>
    </xf>
    <xf numFmtId="0" fontId="28" fillId="0" borderId="50" xfId="0" applyFont="1" applyBorder="1" applyAlignment="1">
      <alignment horizontal="center" vertical="top" wrapText="1"/>
    </xf>
    <xf numFmtId="164" fontId="17" fillId="0" borderId="75" xfId="0" applyNumberFormat="1" applyFont="1" applyBorder="1" applyAlignment="1">
      <alignment horizontal="right" vertical="center" wrapText="1"/>
    </xf>
    <xf numFmtId="0" fontId="12" fillId="0" borderId="50" xfId="0" applyFont="1" applyBorder="1" applyAlignment="1">
      <alignment horizontal="justify" vertical="center"/>
    </xf>
    <xf numFmtId="0" fontId="39"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4" xfId="0" applyFont="1" applyFill="1" applyBorder="1" applyAlignment="1">
      <alignment horizontal="left" vertical="center"/>
    </xf>
    <xf numFmtId="0" fontId="22" fillId="0" borderId="12" xfId="0" applyFont="1" applyBorder="1" applyAlignment="1">
      <alignment horizontal="left" vertical="center"/>
    </xf>
    <xf numFmtId="49" fontId="21" fillId="0" borderId="11"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0" xfId="0" applyNumberFormat="1" applyFont="1" applyBorder="1" applyAlignment="1">
      <alignment horizontal="left" vertical="center"/>
    </xf>
    <xf numFmtId="0" fontId="37" fillId="0" borderId="15" xfId="7" applyFill="1" applyBorder="1" applyAlignment="1">
      <alignment horizontal="left" vertical="center"/>
    </xf>
    <xf numFmtId="0" fontId="22" fillId="0" borderId="15" xfId="0" applyFont="1" applyBorder="1" applyAlignment="1">
      <alignment horizontal="left" vertical="center"/>
    </xf>
    <xf numFmtId="0" fontId="22" fillId="0" borderId="16" xfId="0" applyFont="1" applyBorder="1" applyAlignment="1">
      <alignment horizontal="left" vertical="center"/>
    </xf>
    <xf numFmtId="0" fontId="22" fillId="0" borderId="14" xfId="0" applyFont="1" applyBorder="1" applyAlignment="1">
      <alignment horizontal="left" vertical="center"/>
    </xf>
    <xf numFmtId="0" fontId="17" fillId="6" borderId="65" xfId="0" applyFont="1" applyFill="1" applyBorder="1" applyAlignment="1">
      <alignment horizontal="center" wrapText="1"/>
    </xf>
    <xf numFmtId="0" fontId="17" fillId="6" borderId="66" xfId="0" applyFont="1" applyFill="1" applyBorder="1" applyAlignment="1">
      <alignment horizontal="center" wrapText="1"/>
    </xf>
    <xf numFmtId="0" fontId="69" fillId="6" borderId="0" xfId="0" applyFont="1" applyFill="1" applyBorder="1" applyAlignment="1">
      <alignment horizontal="left" vertical="center" wrapText="1"/>
    </xf>
    <xf numFmtId="0" fontId="36" fillId="6" borderId="15" xfId="0" applyFont="1" applyFill="1" applyBorder="1" applyAlignment="1">
      <alignment horizontal="left" vertical="center" wrapText="1"/>
    </xf>
    <xf numFmtId="0" fontId="36" fillId="6" borderId="16" xfId="0" applyFont="1" applyFill="1" applyBorder="1" applyAlignment="1">
      <alignment horizontal="left" vertical="center" wrapText="1"/>
    </xf>
    <xf numFmtId="0" fontId="36" fillId="6" borderId="14" xfId="0" applyFont="1" applyFill="1" applyBorder="1" applyAlignment="1">
      <alignment horizontal="left" vertical="center" wrapText="1"/>
    </xf>
    <xf numFmtId="0" fontId="52" fillId="6" borderId="64" xfId="0" applyFont="1" applyFill="1" applyBorder="1" applyAlignment="1">
      <alignment horizontal="center" wrapText="1"/>
    </xf>
    <xf numFmtId="0" fontId="23" fillId="0" borderId="1" xfId="1" applyFont="1" applyBorder="1" applyAlignment="1">
      <alignment horizontal="center"/>
    </xf>
    <xf numFmtId="0" fontId="26" fillId="0" borderId="0" xfId="1" applyFont="1" applyAlignment="1">
      <alignment horizontal="left" vertical="center"/>
    </xf>
    <xf numFmtId="0" fontId="11" fillId="2" borderId="1" xfId="1" applyFont="1" applyFill="1" applyBorder="1" applyAlignment="1">
      <alignment horizontal="center"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7" fillId="0" borderId="5" xfId="1" applyFont="1" applyBorder="1" applyAlignment="1">
      <alignment horizontal="left" vertical="center" wrapText="1"/>
    </xf>
    <xf numFmtId="0" fontId="33" fillId="2" borderId="4" xfId="0" applyFont="1" applyFill="1" applyBorder="1" applyAlignment="1">
      <alignment horizontal="center" vertical="top"/>
    </xf>
    <xf numFmtId="0" fontId="33" fillId="2" borderId="6" xfId="0" applyFont="1" applyFill="1" applyBorder="1" applyAlignment="1">
      <alignment horizontal="center" vertical="top"/>
    </xf>
    <xf numFmtId="0" fontId="33" fillId="2" borderId="5"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26" fillId="6" borderId="0" xfId="0" applyFont="1" applyFill="1" applyAlignment="1">
      <alignment horizontal="left" vertical="center"/>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49" fillId="6" borderId="55" xfId="0" applyFont="1" applyFill="1" applyBorder="1" applyAlignment="1">
      <alignment horizontal="center" vertical="center" wrapText="1"/>
    </xf>
    <xf numFmtId="0" fontId="49" fillId="6" borderId="56" xfId="0" applyFont="1" applyFill="1" applyBorder="1" applyAlignment="1">
      <alignment horizontal="center" vertical="center" wrapText="1"/>
    </xf>
    <xf numFmtId="0" fontId="49" fillId="6" borderId="57" xfId="0" applyFont="1" applyFill="1" applyBorder="1" applyAlignment="1">
      <alignment horizontal="center" vertical="center" wrapText="1"/>
    </xf>
    <xf numFmtId="0" fontId="49" fillId="6" borderId="58" xfId="0" applyFont="1" applyFill="1" applyBorder="1" applyAlignment="1">
      <alignment horizontal="center" vertical="center" wrapText="1"/>
    </xf>
    <xf numFmtId="0" fontId="49" fillId="6" borderId="59" xfId="0" applyFont="1" applyFill="1" applyBorder="1" applyAlignment="1">
      <alignment horizontal="center" vertical="center" wrapText="1"/>
    </xf>
    <xf numFmtId="0" fontId="49" fillId="6" borderId="60"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3" fillId="0" borderId="52" xfId="0" applyFont="1" applyFill="1" applyBorder="1" applyAlignment="1">
      <alignment horizontal="center"/>
    </xf>
    <xf numFmtId="0" fontId="13" fillId="6" borderId="23" xfId="1" applyFont="1" applyFill="1" applyBorder="1" applyAlignment="1" applyProtection="1">
      <alignment horizontal="left" vertical="center"/>
      <protection locked="0"/>
    </xf>
    <xf numFmtId="0" fontId="13" fillId="6" borderId="24"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1" xfId="1" applyFont="1" applyFill="1" applyBorder="1" applyAlignment="1" applyProtection="1">
      <alignment horizontal="left" vertical="center"/>
      <protection locked="0"/>
    </xf>
    <xf numFmtId="0" fontId="14" fillId="6" borderId="4" xfId="1" applyFont="1" applyFill="1" applyBorder="1" applyAlignment="1" applyProtection="1">
      <alignment horizontal="left" vertical="center"/>
      <protection locked="0"/>
    </xf>
    <xf numFmtId="0" fontId="14" fillId="6" borderId="6" xfId="1" applyFont="1" applyFill="1" applyBorder="1" applyAlignment="1" applyProtection="1">
      <alignment horizontal="left" vertical="center"/>
      <protection locked="0"/>
    </xf>
    <xf numFmtId="0" fontId="14" fillId="6" borderId="34" xfId="1" applyFont="1" applyFill="1" applyBorder="1" applyAlignment="1" applyProtection="1">
      <alignment horizontal="left" vertical="center"/>
      <protection locked="0"/>
    </xf>
    <xf numFmtId="0" fontId="12" fillId="6" borderId="0" xfId="0" applyFont="1" applyFill="1"/>
    <xf numFmtId="0" fontId="24" fillId="6" borderId="5"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13" fillId="6" borderId="4" xfId="1" applyFont="1" applyFill="1" applyBorder="1" applyAlignment="1" applyProtection="1">
      <alignment horizontal="center" vertical="center"/>
      <protection locked="0"/>
    </xf>
    <xf numFmtId="0" fontId="13" fillId="6" borderId="5" xfId="1" applyFont="1" applyFill="1" applyBorder="1" applyAlignment="1" applyProtection="1">
      <alignment horizontal="center" vertical="center"/>
      <protection locked="0"/>
    </xf>
    <xf numFmtId="0" fontId="13" fillId="6" borderId="61"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5" xfId="1" applyFont="1" applyFill="1" applyBorder="1" applyAlignment="1" applyProtection="1">
      <alignment horizontal="left" vertical="center"/>
      <protection locked="0"/>
    </xf>
    <xf numFmtId="0" fontId="29" fillId="6" borderId="15" xfId="0" applyFont="1" applyFill="1" applyBorder="1" applyAlignment="1" applyProtection="1">
      <alignment horizontal="center" vertical="center" wrapText="1"/>
      <protection locked="0"/>
    </xf>
    <xf numFmtId="0" fontId="29" fillId="6" borderId="16" xfId="0" applyFont="1" applyFill="1" applyBorder="1" applyAlignment="1" applyProtection="1">
      <alignment horizontal="center" vertical="center" wrapText="1"/>
      <protection locked="0"/>
    </xf>
    <xf numFmtId="0" fontId="29" fillId="6" borderId="14" xfId="0" applyFont="1" applyFill="1" applyBorder="1" applyAlignment="1" applyProtection="1">
      <alignment horizontal="center" vertical="center" wrapText="1"/>
      <protection locked="0"/>
    </xf>
    <xf numFmtId="0" fontId="13" fillId="6" borderId="30" xfId="1" applyFont="1" applyFill="1" applyBorder="1" applyAlignment="1" applyProtection="1">
      <alignment horizontal="left"/>
      <protection locked="0"/>
    </xf>
    <xf numFmtId="0" fontId="13" fillId="6" borderId="32" xfId="1" applyFont="1" applyFill="1" applyBorder="1" applyAlignment="1" applyProtection="1">
      <alignment horizontal="left"/>
      <protection locked="0"/>
    </xf>
    <xf numFmtId="0" fontId="29" fillId="6" borderId="0" xfId="0" applyFont="1" applyFill="1" applyBorder="1" applyAlignment="1">
      <alignment horizontal="center" vertical="center" wrapText="1"/>
    </xf>
    <xf numFmtId="0" fontId="53" fillId="6" borderId="25" xfId="1" applyFont="1" applyFill="1" applyBorder="1" applyAlignment="1" applyProtection="1">
      <alignment horizontal="center"/>
      <protection locked="0"/>
    </xf>
    <xf numFmtId="0" fontId="53" fillId="6" borderId="27" xfId="1" applyFont="1" applyFill="1" applyBorder="1" applyAlignment="1" applyProtection="1">
      <alignment horizontal="center"/>
      <protection locked="0"/>
    </xf>
    <xf numFmtId="0" fontId="12" fillId="0" borderId="0" xfId="1" applyAlignment="1">
      <alignment horizontal="left"/>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9" fillId="5" borderId="45" xfId="0" applyFont="1" applyFill="1" applyBorder="1" applyAlignment="1">
      <alignment horizontal="center" vertical="center" wrapText="1"/>
    </xf>
    <xf numFmtId="0" fontId="26" fillId="0" borderId="0" xfId="0" applyFont="1" applyAlignment="1">
      <alignment horizontal="left" vertical="center"/>
    </xf>
    <xf numFmtId="0" fontId="11" fillId="2" borderId="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1" fillId="2" borderId="29"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20" fillId="0" borderId="33"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11" fillId="2" borderId="28" xfId="0" applyFont="1" applyFill="1" applyBorder="1" applyAlignment="1">
      <alignment horizontal="center" vertical="center"/>
    </xf>
    <xf numFmtId="0" fontId="32" fillId="2" borderId="28"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8" xfId="0" applyFont="1" applyFill="1" applyBorder="1" applyAlignment="1">
      <alignment horizontal="center" vertical="center"/>
    </xf>
    <xf numFmtId="0" fontId="32" fillId="2" borderId="11" xfId="0" applyFont="1" applyFill="1" applyBorder="1" applyAlignment="1">
      <alignment horizontal="center" vertical="center"/>
    </xf>
    <xf numFmtId="0" fontId="35" fillId="6" borderId="5" xfId="2" applyFont="1" applyFill="1" applyBorder="1" applyAlignment="1" applyProtection="1">
      <alignment horizontal="left" vertical="center"/>
    </xf>
    <xf numFmtId="0" fontId="35" fillId="6" borderId="1" xfId="2" applyFont="1" applyFill="1" applyBorder="1" applyAlignment="1" applyProtection="1">
      <alignment horizontal="left" vertical="center"/>
    </xf>
    <xf numFmtId="0" fontId="35" fillId="6" borderId="29" xfId="2" applyFont="1" applyFill="1" applyBorder="1" applyAlignment="1" applyProtection="1">
      <alignment horizontal="left" vertical="center"/>
    </xf>
    <xf numFmtId="0" fontId="35" fillId="6" borderId="23" xfId="2" applyFont="1" applyFill="1" applyBorder="1" applyAlignment="1" applyProtection="1">
      <alignment horizontal="left" vertical="center"/>
    </xf>
    <xf numFmtId="0" fontId="35" fillId="6" borderId="3" xfId="2" applyFont="1" applyFill="1" applyBorder="1" applyAlignment="1" applyProtection="1">
      <alignment horizontal="left" vertical="center"/>
    </xf>
    <xf numFmtId="0" fontId="35" fillId="6" borderId="37" xfId="2" applyFont="1" applyFill="1" applyBorder="1" applyAlignment="1" applyProtection="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0" fontId="19" fillId="2" borderId="29" xfId="0" applyFont="1" applyFill="1" applyBorder="1" applyAlignment="1">
      <alignment horizontal="left" vertical="center"/>
    </xf>
    <xf numFmtId="0" fontId="12" fillId="2" borderId="5" xfId="2" applyFont="1" applyFill="1" applyBorder="1" applyAlignment="1" applyProtection="1">
      <alignment horizontal="left" vertical="center"/>
    </xf>
    <xf numFmtId="0" fontId="12" fillId="2" borderId="1" xfId="2" applyFont="1" applyFill="1" applyBorder="1" applyAlignment="1" applyProtection="1">
      <alignment horizontal="left" vertical="center"/>
    </xf>
    <xf numFmtId="0" fontId="12" fillId="2" borderId="29" xfId="2" applyFont="1" applyFill="1" applyBorder="1" applyAlignment="1" applyProtection="1">
      <alignment horizontal="left" vertical="center"/>
    </xf>
    <xf numFmtId="0" fontId="35" fillId="6" borderId="41" xfId="2" applyFont="1" applyFill="1" applyBorder="1" applyAlignment="1" applyProtection="1">
      <alignment horizontal="left" vertical="center"/>
    </xf>
    <xf numFmtId="0" fontId="35" fillId="6" borderId="31" xfId="2" applyFont="1" applyFill="1" applyBorder="1" applyAlignment="1" applyProtection="1">
      <alignment horizontal="left" vertical="center"/>
    </xf>
    <xf numFmtId="0" fontId="35" fillId="6" borderId="32" xfId="2" applyFont="1" applyFill="1" applyBorder="1" applyAlignment="1" applyProtection="1">
      <alignment horizontal="left" vertical="center"/>
    </xf>
    <xf numFmtId="0" fontId="35" fillId="0" borderId="5" xfId="2" applyFont="1" applyFill="1" applyBorder="1" applyAlignment="1" applyProtection="1">
      <alignment horizontal="left" vertical="center"/>
    </xf>
    <xf numFmtId="0" fontId="35" fillId="0" borderId="1" xfId="2" applyFont="1" applyFill="1" applyBorder="1" applyAlignment="1" applyProtection="1">
      <alignment horizontal="left" vertical="center"/>
    </xf>
    <xf numFmtId="0" fontId="35" fillId="0" borderId="29" xfId="2" applyFont="1" applyFill="1" applyBorder="1" applyAlignment="1" applyProtection="1">
      <alignment horizontal="left" vertical="center"/>
    </xf>
    <xf numFmtId="0" fontId="12" fillId="6" borderId="30" xfId="0" applyFont="1" applyFill="1" applyBorder="1" applyAlignment="1" applyProtection="1">
      <alignment horizontal="left" vertical="center" wrapText="1"/>
    </xf>
    <xf numFmtId="0" fontId="12" fillId="6" borderId="31" xfId="0" applyFont="1" applyFill="1" applyBorder="1" applyAlignment="1" applyProtection="1">
      <alignment horizontal="left" vertical="center" wrapText="1"/>
    </xf>
    <xf numFmtId="0" fontId="12" fillId="6" borderId="32" xfId="0" applyFont="1" applyFill="1" applyBorder="1" applyAlignment="1" applyProtection="1">
      <alignment horizontal="left" vertical="center" wrapText="1"/>
    </xf>
    <xf numFmtId="0" fontId="12" fillId="6" borderId="28" xfId="0" applyFont="1" applyFill="1" applyBorder="1" applyAlignment="1" applyProtection="1">
      <alignment horizontal="left" vertical="center" wrapText="1"/>
    </xf>
    <xf numFmtId="0" fontId="12" fillId="6" borderId="1" xfId="0" applyFont="1" applyFill="1" applyBorder="1" applyAlignment="1" applyProtection="1">
      <alignment horizontal="left" vertical="center" wrapText="1"/>
    </xf>
    <xf numFmtId="0" fontId="12" fillId="6" borderId="29" xfId="0" applyFont="1" applyFill="1" applyBorder="1" applyAlignment="1" applyProtection="1">
      <alignment horizontal="left" vertical="center" wrapText="1"/>
    </xf>
    <xf numFmtId="0" fontId="12" fillId="0" borderId="28" xfId="0" applyFont="1" applyFill="1" applyBorder="1" applyAlignment="1">
      <alignment horizontal="left" vertical="center" indent="2"/>
    </xf>
    <xf numFmtId="0" fontId="12" fillId="0" borderId="1" xfId="0" applyFont="1" applyFill="1" applyBorder="1" applyAlignment="1">
      <alignment horizontal="left" vertical="center" indent="2"/>
    </xf>
    <xf numFmtId="0" fontId="12" fillId="0" borderId="29" xfId="0" applyFont="1" applyFill="1" applyBorder="1" applyAlignment="1">
      <alignment horizontal="left" vertical="center" indent="2"/>
    </xf>
    <xf numFmtId="0" fontId="12" fillId="6" borderId="28" xfId="0" applyFont="1" applyFill="1" applyBorder="1" applyAlignment="1">
      <alignment horizontal="left" vertical="center" indent="2"/>
    </xf>
    <xf numFmtId="0" fontId="12" fillId="6" borderId="1" xfId="0" applyFont="1" applyFill="1" applyBorder="1" applyAlignment="1">
      <alignment horizontal="left" vertical="center" indent="2"/>
    </xf>
    <xf numFmtId="0" fontId="12" fillId="6" borderId="29" xfId="0" applyFont="1" applyFill="1" applyBorder="1" applyAlignment="1">
      <alignment horizontal="left" vertical="center" indent="2"/>
    </xf>
    <xf numFmtId="0" fontId="11" fillId="2" borderId="22"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2" fillId="6" borderId="21" xfId="0" applyFont="1" applyFill="1" applyBorder="1" applyAlignment="1" applyProtection="1">
      <alignment horizontal="left" vertical="center" wrapText="1"/>
    </xf>
    <xf numFmtId="0" fontId="12" fillId="6" borderId="6" xfId="0" applyFont="1" applyFill="1" applyBorder="1" applyAlignment="1" applyProtection="1">
      <alignment horizontal="left" vertical="center" wrapText="1"/>
    </xf>
    <xf numFmtId="0" fontId="12" fillId="6" borderId="34" xfId="0" applyFont="1" applyFill="1" applyBorder="1" applyAlignment="1" applyProtection="1">
      <alignment horizontal="left" vertical="center" wrapText="1"/>
    </xf>
    <xf numFmtId="0" fontId="38" fillId="6" borderId="5" xfId="7" applyFont="1" applyFill="1" applyBorder="1" applyAlignment="1" applyProtection="1">
      <alignment horizontal="left" vertical="center"/>
    </xf>
    <xf numFmtId="0" fontId="38" fillId="6" borderId="1" xfId="7" applyFont="1" applyFill="1" applyBorder="1" applyAlignment="1" applyProtection="1">
      <alignment horizontal="left" vertical="center"/>
    </xf>
    <xf numFmtId="0" fontId="38" fillId="6" borderId="29" xfId="7" applyFont="1" applyFill="1" applyBorder="1" applyAlignment="1" applyProtection="1">
      <alignment horizontal="left" vertical="center"/>
    </xf>
    <xf numFmtId="0" fontId="38" fillId="6" borderId="23" xfId="7" applyFont="1" applyFill="1" applyBorder="1" applyAlignment="1" applyProtection="1">
      <alignment horizontal="left" vertical="center"/>
    </xf>
    <xf numFmtId="0" fontId="38" fillId="6" borderId="3" xfId="7" applyFont="1" applyFill="1" applyBorder="1" applyAlignment="1" applyProtection="1">
      <alignment horizontal="left" vertical="center"/>
    </xf>
    <xf numFmtId="0" fontId="38" fillId="6" borderId="37"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6" borderId="3" xfId="0" applyFont="1" applyFill="1" applyBorder="1" applyAlignment="1" applyProtection="1">
      <alignment horizontal="left" vertical="center" wrapText="1"/>
    </xf>
    <xf numFmtId="0" fontId="12" fillId="6" borderId="37" xfId="0" applyFont="1" applyFill="1" applyBorder="1" applyAlignment="1" applyProtection="1">
      <alignment horizontal="left" vertical="center" wrapText="1"/>
    </xf>
    <xf numFmtId="0" fontId="11" fillId="5" borderId="38" xfId="0" applyFont="1" applyFill="1" applyBorder="1" applyAlignment="1">
      <alignment horizontal="left" vertical="center"/>
    </xf>
    <xf numFmtId="0" fontId="11" fillId="5" borderId="39" xfId="0" applyFont="1" applyFill="1" applyBorder="1" applyAlignment="1">
      <alignment horizontal="left" vertical="center"/>
    </xf>
    <xf numFmtId="0" fontId="11" fillId="5" borderId="40" xfId="0" applyFont="1" applyFill="1" applyBorder="1" applyAlignment="1">
      <alignment horizontal="left" vertical="center"/>
    </xf>
    <xf numFmtId="0" fontId="12" fillId="0" borderId="36" xfId="0" applyFont="1" applyFill="1" applyBorder="1" applyAlignment="1">
      <alignment horizontal="left" vertical="center"/>
    </xf>
    <xf numFmtId="0" fontId="12" fillId="0" borderId="3" xfId="0" applyFont="1" applyFill="1" applyBorder="1" applyAlignment="1">
      <alignment horizontal="left" vertical="center"/>
    </xf>
    <xf numFmtId="0" fontId="12" fillId="0" borderId="37" xfId="0" applyFont="1" applyFill="1" applyBorder="1" applyAlignment="1">
      <alignment horizontal="left" vertical="center"/>
    </xf>
    <xf numFmtId="14" fontId="11" fillId="5" borderId="42" xfId="0" applyNumberFormat="1" applyFont="1" applyFill="1" applyBorder="1" applyAlignment="1">
      <alignment horizontal="center" vertical="center"/>
    </xf>
    <xf numFmtId="14" fontId="11" fillId="5" borderId="39" xfId="0" applyNumberFormat="1" applyFont="1" applyFill="1" applyBorder="1" applyAlignment="1">
      <alignment horizontal="center" vertical="center"/>
    </xf>
    <xf numFmtId="14" fontId="11" fillId="5" borderId="40" xfId="0" applyNumberFormat="1" applyFont="1" applyFill="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32" fillId="2" borderId="1" xfId="0" applyFont="1" applyFill="1" applyBorder="1" applyAlignment="1">
      <alignment horizontal="center" vertical="center"/>
    </xf>
  </cellXfs>
  <cellStyles count="138">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lhodge@vt.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1"/>
  <sheetViews>
    <sheetView topLeftCell="A13" zoomScale="80" zoomScaleNormal="80" workbookViewId="0">
      <selection activeCell="A21" sqref="A21"/>
    </sheetView>
  </sheetViews>
  <sheetFormatPr defaultColWidth="164.453125" defaultRowHeight="15.5" x14ac:dyDescent="0.25"/>
  <cols>
    <col min="1" max="1" width="170.54296875" style="77" customWidth="1"/>
    <col min="2" max="16384" width="164.453125" style="77"/>
  </cols>
  <sheetData>
    <row r="1" spans="1:1" ht="21" customHeight="1" x14ac:dyDescent="0.25">
      <c r="A1" s="76" t="s">
        <v>192</v>
      </c>
    </row>
    <row r="2" spans="1:1" ht="21" customHeight="1" x14ac:dyDescent="0.25">
      <c r="A2" s="78" t="s">
        <v>191</v>
      </c>
    </row>
    <row r="3" spans="1:1" ht="21" customHeight="1" x14ac:dyDescent="0.25">
      <c r="A3" s="79" t="s">
        <v>157</v>
      </c>
    </row>
    <row r="4" spans="1:1" ht="16.399999999999999" customHeight="1" x14ac:dyDescent="0.25">
      <c r="A4" s="80"/>
    </row>
    <row r="5" spans="1:1" ht="21" customHeight="1" x14ac:dyDescent="0.25">
      <c r="A5" s="81" t="s">
        <v>158</v>
      </c>
    </row>
    <row r="6" spans="1:1" s="83" customFormat="1" ht="92.15" customHeight="1" x14ac:dyDescent="0.25">
      <c r="A6" s="82" t="s">
        <v>159</v>
      </c>
    </row>
    <row r="7" spans="1:1" s="84" customFormat="1" ht="21" customHeight="1" x14ac:dyDescent="0.25">
      <c r="A7" s="81" t="s">
        <v>193</v>
      </c>
    </row>
    <row r="8" spans="1:1" s="83" customFormat="1" ht="75" customHeight="1" x14ac:dyDescent="0.25">
      <c r="A8" s="85" t="s">
        <v>227</v>
      </c>
    </row>
    <row r="9" spans="1:1" s="83" customFormat="1" ht="61.4" customHeight="1" thickBot="1" x14ac:dyDescent="0.3">
      <c r="A9" s="86" t="s">
        <v>234</v>
      </c>
    </row>
    <row r="10" spans="1:1" s="83" customFormat="1" ht="33" customHeight="1" thickBot="1" x14ac:dyDescent="0.3">
      <c r="A10" s="87" t="s">
        <v>215</v>
      </c>
    </row>
    <row r="11" spans="1:1" s="83" customFormat="1" ht="23.5" customHeight="1" x14ac:dyDescent="0.25">
      <c r="A11" s="89" t="s">
        <v>235</v>
      </c>
    </row>
    <row r="12" spans="1:1" s="83" customFormat="1" ht="57" customHeight="1" x14ac:dyDescent="0.25">
      <c r="A12" s="90" t="s">
        <v>218</v>
      </c>
    </row>
    <row r="13" spans="1:1" s="88" customFormat="1" ht="21" customHeight="1" x14ac:dyDescent="0.25">
      <c r="A13" s="89" t="s">
        <v>216</v>
      </c>
    </row>
    <row r="14" spans="1:1" s="83" customFormat="1" ht="60.65" customHeight="1" x14ac:dyDescent="0.25">
      <c r="A14" s="90" t="s">
        <v>228</v>
      </c>
    </row>
    <row r="15" spans="1:1" s="88" customFormat="1" ht="21" customHeight="1" x14ac:dyDescent="0.25">
      <c r="A15" s="89" t="s">
        <v>217</v>
      </c>
    </row>
    <row r="16" spans="1:1" s="91" customFormat="1" ht="163.5" customHeight="1" x14ac:dyDescent="0.25">
      <c r="A16" s="85" t="s">
        <v>236</v>
      </c>
    </row>
    <row r="17" spans="1:1" s="91" customFormat="1" ht="37.5" customHeight="1" x14ac:dyDescent="0.25">
      <c r="A17" s="108" t="s">
        <v>224</v>
      </c>
    </row>
    <row r="18" spans="1:1" s="91" customFormat="1" ht="39.65" customHeight="1" x14ac:dyDescent="0.25">
      <c r="A18" s="160" t="s">
        <v>220</v>
      </c>
    </row>
    <row r="19" spans="1:1" s="91" customFormat="1" ht="21" customHeight="1" x14ac:dyDescent="0.25">
      <c r="A19" s="161" t="s">
        <v>194</v>
      </c>
    </row>
    <row r="20" spans="1:1" s="91" customFormat="1" ht="21" customHeight="1" x14ac:dyDescent="0.25">
      <c r="A20" s="161" t="s">
        <v>195</v>
      </c>
    </row>
    <row r="21" spans="1:1" s="91" customFormat="1" ht="21" customHeight="1" x14ac:dyDescent="0.25">
      <c r="A21" s="162" t="s">
        <v>196</v>
      </c>
    </row>
    <row r="22" spans="1:1" s="91" customFormat="1" ht="127.4" customHeight="1" x14ac:dyDescent="0.25">
      <c r="A22" s="82" t="s">
        <v>225</v>
      </c>
    </row>
    <row r="23" spans="1:1" s="91" customFormat="1" ht="21" customHeight="1" x14ac:dyDescent="0.25">
      <c r="A23" s="89" t="s">
        <v>237</v>
      </c>
    </row>
    <row r="24" spans="1:1" s="91" customFormat="1" ht="70.5" customHeight="1" x14ac:dyDescent="0.25">
      <c r="A24" s="90" t="s">
        <v>238</v>
      </c>
    </row>
    <row r="25" spans="1:1" s="93" customFormat="1" ht="21" customHeight="1" x14ac:dyDescent="0.25">
      <c r="A25" s="92" t="s">
        <v>219</v>
      </c>
    </row>
    <row r="26" spans="1:1" s="83" customFormat="1" ht="97.5" customHeight="1" x14ac:dyDescent="0.25">
      <c r="A26" s="94" t="s">
        <v>229</v>
      </c>
    </row>
    <row r="27" spans="1:1" s="88" customFormat="1" ht="21" customHeight="1" x14ac:dyDescent="0.25">
      <c r="A27" s="89" t="s">
        <v>160</v>
      </c>
    </row>
    <row r="28" spans="1:1" s="83" customFormat="1" ht="38.5" customHeight="1" x14ac:dyDescent="0.25">
      <c r="A28" s="90" t="s">
        <v>161</v>
      </c>
    </row>
    <row r="29" spans="1:1" s="83" customFormat="1" ht="69" customHeight="1" x14ac:dyDescent="0.25">
      <c r="A29" s="90" t="s">
        <v>162</v>
      </c>
    </row>
    <row r="30" spans="1:1" s="88" customFormat="1" ht="51.65" customHeight="1" x14ac:dyDescent="0.25">
      <c r="A30" s="95" t="s">
        <v>226</v>
      </c>
    </row>
    <row r="31" spans="1:1" s="88" customFormat="1" ht="21" customHeight="1" x14ac:dyDescent="0.25">
      <c r="A31" s="96" t="s">
        <v>163</v>
      </c>
    </row>
    <row r="32" spans="1:1" ht="21" customHeight="1" x14ac:dyDescent="0.25">
      <c r="A32" s="97" t="s">
        <v>240</v>
      </c>
    </row>
    <row r="33" spans="1:1" ht="21" customHeight="1" x14ac:dyDescent="0.25">
      <c r="A33" s="97" t="s">
        <v>164</v>
      </c>
    </row>
    <row r="34" spans="1:1" s="83" customFormat="1" ht="21" customHeight="1" x14ac:dyDescent="0.25">
      <c r="A34" s="97" t="s">
        <v>165</v>
      </c>
    </row>
    <row r="35" spans="1:1" s="83" customFormat="1" ht="21" customHeight="1" x14ac:dyDescent="0.25">
      <c r="A35" s="97" t="s">
        <v>166</v>
      </c>
    </row>
    <row r="36" spans="1:1" s="83" customFormat="1" ht="21" customHeight="1" x14ac:dyDescent="0.25">
      <c r="A36" s="97" t="s">
        <v>167</v>
      </c>
    </row>
    <row r="37" spans="1:1" s="83" customFormat="1" ht="21" customHeight="1" x14ac:dyDescent="0.25">
      <c r="A37" s="89" t="s">
        <v>241</v>
      </c>
    </row>
    <row r="38" spans="1:1" s="88" customFormat="1" ht="21" customHeight="1" x14ac:dyDescent="0.25">
      <c r="A38" s="98" t="s">
        <v>168</v>
      </c>
    </row>
    <row r="39" spans="1:1" s="100" customFormat="1" ht="145.4" customHeight="1" x14ac:dyDescent="0.25">
      <c r="A39" s="99" t="s">
        <v>169</v>
      </c>
    </row>
    <row r="40" spans="1:1" s="100" customFormat="1" ht="57.65" customHeight="1" x14ac:dyDescent="0.25">
      <c r="A40" s="99" t="s">
        <v>170</v>
      </c>
    </row>
    <row r="41" spans="1:1" s="100" customFormat="1" ht="64.400000000000006" customHeight="1" x14ac:dyDescent="0.25">
      <c r="A41" s="99" t="s">
        <v>171</v>
      </c>
    </row>
    <row r="42" spans="1:1" s="100" customFormat="1" ht="93" customHeight="1" x14ac:dyDescent="0.25">
      <c r="A42" s="99" t="s">
        <v>172</v>
      </c>
    </row>
    <row r="43" spans="1:1" s="100" customFormat="1" ht="28.4" customHeight="1" x14ac:dyDescent="0.25">
      <c r="A43" s="99" t="s">
        <v>173</v>
      </c>
    </row>
    <row r="44" spans="1:1" s="100" customFormat="1" ht="26.15" customHeight="1" x14ac:dyDescent="0.25">
      <c r="A44" s="101" t="s">
        <v>174</v>
      </c>
    </row>
    <row r="45" spans="1:1" s="100" customFormat="1" ht="36" customHeight="1" x14ac:dyDescent="0.25">
      <c r="A45" s="99" t="s">
        <v>175</v>
      </c>
    </row>
    <row r="46" spans="1:1" s="100" customFormat="1" ht="20.25" customHeight="1" x14ac:dyDescent="0.25">
      <c r="A46" s="99" t="s">
        <v>176</v>
      </c>
    </row>
    <row r="47" spans="1:1" s="100" customFormat="1" ht="21.65" customHeight="1" x14ac:dyDescent="0.25">
      <c r="A47" s="99" t="s">
        <v>177</v>
      </c>
    </row>
    <row r="48" spans="1:1" s="100" customFormat="1" ht="24.65" customHeight="1" x14ac:dyDescent="0.25">
      <c r="A48" s="101" t="s">
        <v>178</v>
      </c>
    </row>
    <row r="49" spans="1:1" s="100" customFormat="1" ht="17.5" customHeight="1" x14ac:dyDescent="0.25">
      <c r="A49" s="101" t="s">
        <v>179</v>
      </c>
    </row>
    <row r="50" spans="1:1" s="100" customFormat="1" ht="35.15" customHeight="1" x14ac:dyDescent="0.25">
      <c r="A50" s="101" t="s">
        <v>180</v>
      </c>
    </row>
    <row r="51" spans="1:1" s="100" customFormat="1" ht="57" customHeight="1" x14ac:dyDescent="0.25">
      <c r="A51" s="101" t="s">
        <v>181</v>
      </c>
    </row>
    <row r="52" spans="1:1" s="100" customFormat="1" ht="62.15" customHeight="1" x14ac:dyDescent="0.25">
      <c r="A52" s="101" t="s">
        <v>182</v>
      </c>
    </row>
    <row r="53" spans="1:1" s="100" customFormat="1" ht="122.15" customHeight="1" x14ac:dyDescent="0.25">
      <c r="A53" s="101" t="s">
        <v>183</v>
      </c>
    </row>
    <row r="54" spans="1:1" s="100" customFormat="1" ht="69.650000000000006" customHeight="1" x14ac:dyDescent="0.25">
      <c r="A54" s="101" t="s">
        <v>184</v>
      </c>
    </row>
    <row r="55" spans="1:1" s="100" customFormat="1" ht="24" customHeight="1" x14ac:dyDescent="0.25">
      <c r="A55" s="101" t="s">
        <v>185</v>
      </c>
    </row>
    <row r="56" spans="1:1" s="100" customFormat="1" ht="23.15" customHeight="1" x14ac:dyDescent="0.25">
      <c r="A56" s="101" t="s">
        <v>186</v>
      </c>
    </row>
    <row r="57" spans="1:1" s="83" customFormat="1" ht="87" x14ac:dyDescent="0.25">
      <c r="A57" s="101" t="s">
        <v>187</v>
      </c>
    </row>
    <row r="58" spans="1:1" s="83" customFormat="1" ht="51.65" customHeight="1" x14ac:dyDescent="0.25">
      <c r="A58" s="101" t="s">
        <v>188</v>
      </c>
    </row>
    <row r="59" spans="1:1" s="83" customFormat="1" ht="89.5" customHeight="1" x14ac:dyDescent="0.25">
      <c r="A59" s="101" t="s">
        <v>189</v>
      </c>
    </row>
    <row r="60" spans="1:1" s="83" customFormat="1" ht="32.5" customHeight="1" x14ac:dyDescent="0.25">
      <c r="A60" s="101" t="s">
        <v>190</v>
      </c>
    </row>
    <row r="61" spans="1:1" hidden="1" x14ac:dyDescent="0.25">
      <c r="A61" s="102"/>
    </row>
    <row r="62" spans="1:1" hidden="1" x14ac:dyDescent="0.25">
      <c r="A62" s="102"/>
    </row>
    <row r="63" spans="1:1" hidden="1" x14ac:dyDescent="0.25">
      <c r="A63" s="102"/>
    </row>
    <row r="64" spans="1:1" s="158" customFormat="1" x14ac:dyDescent="0.25"/>
    <row r="65" s="159" customFormat="1" x14ac:dyDescent="0.25"/>
    <row r="66" s="159" customFormat="1" x14ac:dyDescent="0.25"/>
    <row r="67" s="159" customFormat="1" x14ac:dyDescent="0.25"/>
    <row r="68" s="159" customFormat="1" x14ac:dyDescent="0.25"/>
    <row r="69" s="159" customFormat="1" x14ac:dyDescent="0.25"/>
    <row r="70" s="159" customFormat="1" x14ac:dyDescent="0.25"/>
    <row r="71" s="159" customFormat="1" x14ac:dyDescent="0.25"/>
    <row r="72" s="159" customFormat="1" x14ac:dyDescent="0.25"/>
    <row r="73" s="159" customFormat="1" x14ac:dyDescent="0.25"/>
    <row r="74" s="159" customFormat="1" x14ac:dyDescent="0.25"/>
    <row r="75" s="159" customFormat="1" x14ac:dyDescent="0.25"/>
    <row r="76" s="159" customFormat="1" x14ac:dyDescent="0.25"/>
    <row r="77" s="159" customFormat="1" x14ac:dyDescent="0.25"/>
    <row r="78" s="159" customFormat="1" x14ac:dyDescent="0.25"/>
    <row r="79" s="159" customFormat="1" x14ac:dyDescent="0.25"/>
    <row r="80" s="159" customFormat="1" x14ac:dyDescent="0.25"/>
    <row r="81" s="159" customFormat="1" x14ac:dyDescent="0.25"/>
    <row r="82" s="159" customFormat="1" x14ac:dyDescent="0.25"/>
    <row r="83" s="159" customFormat="1" x14ac:dyDescent="0.25"/>
    <row r="84" s="159" customFormat="1" x14ac:dyDescent="0.25"/>
    <row r="85" s="159" customFormat="1" x14ac:dyDescent="0.25"/>
    <row r="86" s="159" customFormat="1" x14ac:dyDescent="0.25"/>
    <row r="87" s="159" customFormat="1" x14ac:dyDescent="0.25"/>
    <row r="88" s="159" customFormat="1" x14ac:dyDescent="0.25"/>
    <row r="89" s="159" customFormat="1" x14ac:dyDescent="0.25"/>
    <row r="90" s="159" customFormat="1" x14ac:dyDescent="0.25"/>
    <row r="91" s="159" customFormat="1" x14ac:dyDescent="0.25"/>
    <row r="92" s="159" customFormat="1" x14ac:dyDescent="0.25"/>
    <row r="93" s="159" customFormat="1" x14ac:dyDescent="0.25"/>
    <row r="94" s="159" customFormat="1" x14ac:dyDescent="0.25"/>
    <row r="95" s="159" customFormat="1" x14ac:dyDescent="0.25"/>
    <row r="96" s="159" customFormat="1" x14ac:dyDescent="0.25"/>
    <row r="97" s="159" customFormat="1" x14ac:dyDescent="0.25"/>
    <row r="98" s="159" customFormat="1" x14ac:dyDescent="0.25"/>
    <row r="99" s="159" customFormat="1" x14ac:dyDescent="0.25"/>
    <row r="100" s="159" customFormat="1" x14ac:dyDescent="0.25"/>
    <row r="101" s="159" customFormat="1" x14ac:dyDescent="0.25"/>
    <row r="102" s="159" customFormat="1" x14ac:dyDescent="0.25"/>
    <row r="103" s="159" customFormat="1" x14ac:dyDescent="0.25"/>
    <row r="104" s="159" customFormat="1" x14ac:dyDescent="0.25"/>
    <row r="105" s="159" customFormat="1" x14ac:dyDescent="0.25"/>
    <row r="106" s="159" customFormat="1" x14ac:dyDescent="0.25"/>
    <row r="107" s="159" customFormat="1" x14ac:dyDescent="0.25"/>
    <row r="108" s="159" customFormat="1" x14ac:dyDescent="0.25"/>
    <row r="109" s="159" customFormat="1" x14ac:dyDescent="0.25"/>
    <row r="110" s="159" customFormat="1" x14ac:dyDescent="0.25"/>
    <row r="111" s="159" customFormat="1" x14ac:dyDescent="0.25"/>
    <row r="112" s="159" customFormat="1" x14ac:dyDescent="0.25"/>
    <row r="113" s="159" customFormat="1" x14ac:dyDescent="0.25"/>
    <row r="114" s="159" customFormat="1" x14ac:dyDescent="0.25"/>
    <row r="115" s="159" customFormat="1" x14ac:dyDescent="0.25"/>
    <row r="116" s="159" customFormat="1" x14ac:dyDescent="0.25"/>
    <row r="117" s="159" customFormat="1" x14ac:dyDescent="0.25"/>
    <row r="118" s="159" customFormat="1" x14ac:dyDescent="0.25"/>
    <row r="119" s="159" customFormat="1" x14ac:dyDescent="0.25"/>
    <row r="120" s="159" customFormat="1" x14ac:dyDescent="0.25"/>
    <row r="121" s="159" customFormat="1" x14ac:dyDescent="0.25"/>
    <row r="122" s="159" customFormat="1" x14ac:dyDescent="0.25"/>
    <row r="123" s="159" customFormat="1" x14ac:dyDescent="0.25"/>
    <row r="124" s="159" customFormat="1" x14ac:dyDescent="0.25"/>
    <row r="125" s="159" customFormat="1" x14ac:dyDescent="0.25"/>
    <row r="126" s="159" customFormat="1" x14ac:dyDescent="0.25"/>
    <row r="127" s="159" customFormat="1" x14ac:dyDescent="0.25"/>
    <row r="128" s="159" customFormat="1" x14ac:dyDescent="0.25"/>
    <row r="129" s="159" customFormat="1" x14ac:dyDescent="0.25"/>
    <row r="130" s="159" customFormat="1" x14ac:dyDescent="0.25"/>
    <row r="131" s="159" customFormat="1" x14ac:dyDescent="0.25"/>
    <row r="132" s="159" customFormat="1" x14ac:dyDescent="0.25"/>
    <row r="133" s="159" customFormat="1" x14ac:dyDescent="0.25"/>
    <row r="134" s="159" customFormat="1" x14ac:dyDescent="0.25"/>
    <row r="135" s="159" customFormat="1" x14ac:dyDescent="0.25"/>
    <row r="136" s="159" customFormat="1" x14ac:dyDescent="0.25"/>
    <row r="137" s="159" customFormat="1" x14ac:dyDescent="0.25"/>
    <row r="138" s="159" customFormat="1" x14ac:dyDescent="0.25"/>
    <row r="139" s="159" customFormat="1" x14ac:dyDescent="0.25"/>
    <row r="140" s="159" customFormat="1" x14ac:dyDescent="0.25"/>
    <row r="141" s="159" customFormat="1" x14ac:dyDescent="0.25"/>
    <row r="142" s="159" customFormat="1" x14ac:dyDescent="0.25"/>
    <row r="143" s="159" customFormat="1" x14ac:dyDescent="0.25"/>
    <row r="144" s="159" customFormat="1" x14ac:dyDescent="0.25"/>
    <row r="145" s="159" customFormat="1" x14ac:dyDescent="0.25"/>
    <row r="146" s="159" customFormat="1" x14ac:dyDescent="0.25"/>
    <row r="147" s="159" customFormat="1" x14ac:dyDescent="0.25"/>
    <row r="148" s="159" customFormat="1" x14ac:dyDescent="0.25"/>
    <row r="149" s="159" customFormat="1" x14ac:dyDescent="0.25"/>
    <row r="150" s="159" customFormat="1" x14ac:dyDescent="0.25"/>
    <row r="151" s="159" customFormat="1" x14ac:dyDescent="0.25"/>
    <row r="152" s="159" customFormat="1" x14ac:dyDescent="0.25"/>
    <row r="153" s="159" customFormat="1" x14ac:dyDescent="0.25"/>
    <row r="154" s="159" customFormat="1" x14ac:dyDescent="0.25"/>
    <row r="155" s="159" customFormat="1" x14ac:dyDescent="0.25"/>
    <row r="156" s="159" customFormat="1" x14ac:dyDescent="0.25"/>
    <row r="157" s="159" customFormat="1" x14ac:dyDescent="0.25"/>
    <row r="158" s="159" customFormat="1" x14ac:dyDescent="0.25"/>
    <row r="159" s="159" customFormat="1" x14ac:dyDescent="0.25"/>
    <row r="160" s="159" customFormat="1" x14ac:dyDescent="0.25"/>
    <row r="161" s="159" customFormat="1" x14ac:dyDescent="0.25"/>
    <row r="162" s="159" customFormat="1" x14ac:dyDescent="0.25"/>
    <row r="163" s="159" customFormat="1" x14ac:dyDescent="0.25"/>
    <row r="164" s="159" customFormat="1" x14ac:dyDescent="0.25"/>
    <row r="165" s="159" customFormat="1" x14ac:dyDescent="0.25"/>
    <row r="166" s="159" customFormat="1" x14ac:dyDescent="0.25"/>
    <row r="167" s="159" customFormat="1" x14ac:dyDescent="0.25"/>
    <row r="168" s="159" customFormat="1" x14ac:dyDescent="0.25"/>
    <row r="169" s="159" customFormat="1" x14ac:dyDescent="0.25"/>
    <row r="170" s="159" customFormat="1" x14ac:dyDescent="0.25"/>
    <row r="171" s="159" customFormat="1" x14ac:dyDescent="0.25"/>
    <row r="172" s="159" customFormat="1" x14ac:dyDescent="0.25"/>
    <row r="173" s="159" customFormat="1" x14ac:dyDescent="0.25"/>
    <row r="174" s="159" customFormat="1" x14ac:dyDescent="0.25"/>
    <row r="175" s="159" customFormat="1" x14ac:dyDescent="0.25"/>
    <row r="176" s="159" customFormat="1" x14ac:dyDescent="0.25"/>
    <row r="177" s="159" customFormat="1" x14ac:dyDescent="0.25"/>
    <row r="178" s="159" customFormat="1" x14ac:dyDescent="0.25"/>
    <row r="179" s="159" customFormat="1" x14ac:dyDescent="0.25"/>
    <row r="180" s="159" customFormat="1" x14ac:dyDescent="0.25"/>
    <row r="181" s="159" customFormat="1" x14ac:dyDescent="0.25"/>
    <row r="182" s="159" customFormat="1" x14ac:dyDescent="0.25"/>
    <row r="183" s="159" customFormat="1" x14ac:dyDescent="0.25"/>
    <row r="184" s="159" customFormat="1" x14ac:dyDescent="0.25"/>
    <row r="185" s="159" customFormat="1" x14ac:dyDescent="0.25"/>
    <row r="186" s="159" customFormat="1" x14ac:dyDescent="0.25"/>
    <row r="187" s="159" customFormat="1" x14ac:dyDescent="0.25"/>
    <row r="188" s="159" customFormat="1" x14ac:dyDescent="0.25"/>
    <row r="189" s="159" customFormat="1" x14ac:dyDescent="0.25"/>
    <row r="190" s="159" customFormat="1" x14ac:dyDescent="0.25"/>
    <row r="191" s="159" customFormat="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zoomScale="80" zoomScaleNormal="80" workbookViewId="0">
      <selection activeCell="K16" sqref="K16"/>
    </sheetView>
  </sheetViews>
  <sheetFormatPr defaultColWidth="8.54296875" defaultRowHeight="12.5" x14ac:dyDescent="0.25"/>
  <cols>
    <col min="5" max="5" width="17.453125" customWidth="1"/>
  </cols>
  <sheetData>
    <row r="1" spans="1:19" s="2" customFormat="1" ht="30" customHeight="1" x14ac:dyDescent="0.25">
      <c r="A1" s="204" t="s">
        <v>129</v>
      </c>
      <c r="B1" s="204"/>
      <c r="C1" s="204"/>
      <c r="D1" s="204"/>
      <c r="E1" s="204"/>
      <c r="F1" s="204"/>
      <c r="G1" s="204"/>
      <c r="H1" s="204"/>
      <c r="I1" s="204"/>
      <c r="J1" s="204"/>
      <c r="K1" s="204"/>
      <c r="L1" s="204"/>
      <c r="M1" s="204"/>
      <c r="N1" s="204"/>
      <c r="O1" s="204"/>
      <c r="P1" s="204"/>
      <c r="Q1" s="204"/>
    </row>
    <row r="2" spans="1:19" s="2" customFormat="1" ht="30" customHeight="1" thickBot="1" x14ac:dyDescent="0.3">
      <c r="A2" s="206" t="s">
        <v>130</v>
      </c>
      <c r="B2" s="206"/>
      <c r="C2" s="206"/>
      <c r="D2" s="206"/>
      <c r="E2" s="206"/>
      <c r="F2" s="6"/>
      <c r="G2" s="6"/>
      <c r="H2" s="6"/>
      <c r="I2" s="6"/>
      <c r="J2" s="6"/>
      <c r="K2" s="6"/>
      <c r="L2" s="6"/>
      <c r="M2" s="6"/>
      <c r="N2" s="6"/>
      <c r="O2" s="6"/>
      <c r="P2" s="6"/>
    </row>
    <row r="3" spans="1:19" s="2" customFormat="1" ht="30" customHeight="1" thickBot="1" x14ac:dyDescent="0.3">
      <c r="A3" s="205" t="s">
        <v>10</v>
      </c>
      <c r="B3" s="205"/>
      <c r="C3" s="216" t="s">
        <v>243</v>
      </c>
      <c r="D3" s="217"/>
      <c r="E3" s="217"/>
      <c r="F3" s="217"/>
      <c r="G3" s="217"/>
      <c r="H3" s="217"/>
      <c r="I3" s="217"/>
      <c r="J3" s="217"/>
      <c r="K3" s="217"/>
      <c r="L3" s="217"/>
      <c r="M3" s="217"/>
      <c r="N3" s="217"/>
      <c r="O3" s="217"/>
      <c r="P3" s="217"/>
      <c r="Q3" s="217"/>
      <c r="R3" s="217"/>
      <c r="S3" s="218"/>
    </row>
    <row r="4" spans="1:19" s="5" customFormat="1" ht="30" customHeight="1" thickBot="1" x14ac:dyDescent="0.3">
      <c r="A4" s="205" t="s">
        <v>5</v>
      </c>
      <c r="B4" s="205"/>
      <c r="C4" s="205"/>
      <c r="D4" s="211"/>
      <c r="E4" s="212" t="s">
        <v>244</v>
      </c>
      <c r="F4" s="213"/>
      <c r="G4" s="213"/>
      <c r="H4" s="214"/>
      <c r="I4" s="4"/>
      <c r="J4" s="4"/>
      <c r="K4" s="4"/>
      <c r="L4" s="4"/>
      <c r="M4" s="4"/>
      <c r="N4" s="4"/>
      <c r="O4" s="4"/>
      <c r="P4" s="4"/>
      <c r="Q4" s="4"/>
      <c r="R4" s="4"/>
      <c r="S4" s="4"/>
    </row>
    <row r="5" spans="1:19" s="5" customFormat="1" ht="30" customHeight="1" thickBot="1" x14ac:dyDescent="0.3">
      <c r="A5" s="205" t="s">
        <v>6</v>
      </c>
      <c r="B5" s="205"/>
      <c r="C5" s="205"/>
      <c r="D5" s="205"/>
      <c r="E5" s="205"/>
      <c r="F5" s="205"/>
      <c r="G5" s="205"/>
      <c r="H5" s="4"/>
      <c r="I5" s="4"/>
      <c r="J5" s="4"/>
      <c r="K5" s="4"/>
      <c r="L5" s="4"/>
      <c r="M5" s="4"/>
      <c r="N5" s="4"/>
      <c r="O5" s="4"/>
      <c r="P5" s="4"/>
      <c r="Q5" s="4"/>
      <c r="R5" s="4"/>
      <c r="S5" s="4"/>
    </row>
    <row r="6" spans="1:19" s="5" customFormat="1" ht="30" customHeight="1" thickBot="1" x14ac:dyDescent="0.3">
      <c r="A6" s="207" t="s">
        <v>7</v>
      </c>
      <c r="B6" s="207"/>
      <c r="C6" s="207"/>
      <c r="D6" s="207"/>
      <c r="E6" s="207"/>
      <c r="F6" s="207"/>
      <c r="G6" s="207"/>
      <c r="H6" s="208" t="s">
        <v>259</v>
      </c>
      <c r="I6" s="209"/>
      <c r="J6" s="209"/>
      <c r="K6" s="209"/>
      <c r="L6" s="209"/>
      <c r="M6" s="209"/>
      <c r="N6" s="209"/>
      <c r="O6" s="209"/>
      <c r="P6" s="209"/>
      <c r="Q6" s="210"/>
      <c r="R6" s="4"/>
      <c r="S6" s="4"/>
    </row>
    <row r="7" spans="1:19" s="5" customFormat="1" ht="30" customHeight="1" thickBot="1" x14ac:dyDescent="0.3">
      <c r="A7" s="207" t="s">
        <v>8</v>
      </c>
      <c r="B7" s="207"/>
      <c r="C7" s="207"/>
      <c r="D7" s="207"/>
      <c r="E7" s="207"/>
      <c r="F7" s="207"/>
      <c r="G7" s="207"/>
      <c r="H7" s="215" t="s">
        <v>261</v>
      </c>
      <c r="I7" s="209"/>
      <c r="J7" s="209"/>
      <c r="K7" s="209"/>
      <c r="L7" s="209"/>
      <c r="M7" s="209"/>
      <c r="N7" s="209"/>
      <c r="O7" s="209"/>
      <c r="P7" s="209"/>
      <c r="Q7" s="210"/>
      <c r="R7" s="4"/>
      <c r="S7" s="4"/>
    </row>
    <row r="8" spans="1:19" s="5" customFormat="1" ht="30" customHeight="1" thickBot="1" x14ac:dyDescent="0.3">
      <c r="A8" s="207" t="s">
        <v>9</v>
      </c>
      <c r="B8" s="207"/>
      <c r="C8" s="207"/>
      <c r="D8" s="207"/>
      <c r="E8" s="207"/>
      <c r="F8" s="207"/>
      <c r="G8" s="207"/>
      <c r="H8" s="208" t="s">
        <v>260</v>
      </c>
      <c r="I8" s="209"/>
      <c r="J8" s="209"/>
      <c r="K8" s="209"/>
      <c r="L8" s="209"/>
      <c r="M8" s="209"/>
      <c r="N8" s="209"/>
      <c r="O8" s="209"/>
      <c r="P8" s="209"/>
      <c r="Q8" s="210"/>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52"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80" zoomScaleNormal="80" workbookViewId="0"/>
  </sheetViews>
  <sheetFormatPr defaultRowHeight="12.5" x14ac:dyDescent="0.25"/>
  <cols>
    <col min="1" max="5" width="20.54296875" customWidth="1"/>
  </cols>
  <sheetData>
    <row r="1" spans="1:5" ht="23" x14ac:dyDescent="0.5">
      <c r="A1" s="111" t="s">
        <v>221</v>
      </c>
      <c r="B1" s="112"/>
      <c r="C1" s="112"/>
      <c r="D1" s="112"/>
      <c r="E1" s="112"/>
    </row>
    <row r="2" spans="1:5" ht="22.5" customHeight="1" x14ac:dyDescent="0.25">
      <c r="A2" s="221" t="str">
        <f>'Institution ID'!C3</f>
        <v>Virginia Cooperative Extension &amp; Agricultural Experiment Station</v>
      </c>
      <c r="B2" s="221"/>
      <c r="C2" s="221"/>
      <c r="D2" s="221"/>
      <c r="E2" s="221"/>
    </row>
    <row r="3" spans="1:5" ht="16" thickBot="1" x14ac:dyDescent="0.4">
      <c r="A3" s="113"/>
      <c r="B3" s="113"/>
      <c r="C3" s="113"/>
      <c r="D3" s="113"/>
      <c r="E3" s="113"/>
    </row>
    <row r="4" spans="1:5" ht="85.5" customHeight="1" thickBot="1" x14ac:dyDescent="0.3">
      <c r="A4" s="222" t="s">
        <v>203</v>
      </c>
      <c r="B4" s="223"/>
      <c r="C4" s="223"/>
      <c r="D4" s="223"/>
      <c r="E4" s="224"/>
    </row>
    <row r="5" spans="1:5" ht="15.5" x14ac:dyDescent="0.35">
      <c r="A5" s="116"/>
      <c r="B5" s="116"/>
      <c r="C5" s="116"/>
      <c r="D5" s="116"/>
      <c r="E5" s="116"/>
    </row>
    <row r="6" spans="1:5" ht="18.5" thickBot="1" x14ac:dyDescent="0.45">
      <c r="A6" s="225" t="s">
        <v>198</v>
      </c>
      <c r="B6" s="225"/>
      <c r="C6" s="225"/>
      <c r="D6" s="225"/>
      <c r="E6" s="225"/>
    </row>
    <row r="7" spans="1:5" ht="16" thickBot="1" x14ac:dyDescent="0.4">
      <c r="A7" s="114" t="s">
        <v>197</v>
      </c>
      <c r="B7" s="219" t="s">
        <v>199</v>
      </c>
      <c r="C7" s="220"/>
      <c r="D7" s="219" t="s">
        <v>200</v>
      </c>
      <c r="E7" s="220"/>
    </row>
    <row r="8" spans="1:5" ht="31.5" thickBot="1" x14ac:dyDescent="0.4">
      <c r="A8" s="114" t="s">
        <v>204</v>
      </c>
      <c r="B8" s="114" t="s">
        <v>205</v>
      </c>
      <c r="C8" s="114" t="s">
        <v>201</v>
      </c>
      <c r="D8" s="114" t="s">
        <v>205</v>
      </c>
      <c r="E8" s="114" t="s">
        <v>201</v>
      </c>
    </row>
    <row r="9" spans="1:5" ht="16" thickBot="1" x14ac:dyDescent="0.4">
      <c r="A9" s="115" t="s">
        <v>245</v>
      </c>
      <c r="B9" s="115" t="s">
        <v>245</v>
      </c>
      <c r="C9" s="171"/>
      <c r="D9" s="115" t="s">
        <v>245</v>
      </c>
      <c r="E9" s="171"/>
    </row>
    <row r="10" spans="1:5" ht="15.5" x14ac:dyDescent="0.35">
      <c r="A10" s="155"/>
      <c r="B10" s="155"/>
      <c r="C10" s="156"/>
      <c r="D10" s="155"/>
      <c r="E10" s="156"/>
    </row>
    <row r="11" spans="1:5" ht="15.5" x14ac:dyDescent="0.35">
      <c r="A11" s="116"/>
      <c r="B11" s="116"/>
      <c r="C11" s="116"/>
      <c r="D11" s="116"/>
      <c r="E11" s="116"/>
    </row>
    <row r="12" spans="1:5" ht="18.5" thickBot="1" x14ac:dyDescent="0.45">
      <c r="A12" s="225" t="s">
        <v>202</v>
      </c>
      <c r="B12" s="225"/>
      <c r="C12" s="225"/>
      <c r="D12" s="225"/>
      <c r="E12" s="225"/>
    </row>
    <row r="13" spans="1:5" ht="16" thickBot="1" x14ac:dyDescent="0.4">
      <c r="A13" s="114" t="s">
        <v>197</v>
      </c>
      <c r="B13" s="219" t="s">
        <v>199</v>
      </c>
      <c r="C13" s="220"/>
      <c r="D13" s="219" t="s">
        <v>200</v>
      </c>
      <c r="E13" s="220"/>
    </row>
    <row r="14" spans="1:5" ht="31.5" thickBot="1" x14ac:dyDescent="0.4">
      <c r="A14" s="114" t="s">
        <v>204</v>
      </c>
      <c r="B14" s="114" t="s">
        <v>205</v>
      </c>
      <c r="C14" s="114" t="s">
        <v>201</v>
      </c>
      <c r="D14" s="114" t="s">
        <v>205</v>
      </c>
      <c r="E14" s="114" t="s">
        <v>201</v>
      </c>
    </row>
    <row r="15" spans="1:5" ht="16" thickBot="1" x14ac:dyDescent="0.4">
      <c r="A15" s="115" t="s">
        <v>245</v>
      </c>
      <c r="B15" s="115" t="s">
        <v>245</v>
      </c>
      <c r="C15" s="171"/>
      <c r="D15" s="115" t="s">
        <v>245</v>
      </c>
      <c r="E15" s="171"/>
    </row>
  </sheetData>
  <mergeCells count="8">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80" zoomScaleNormal="80" zoomScalePageLayoutView="150" workbookViewId="0"/>
  </sheetViews>
  <sheetFormatPr defaultColWidth="8.54296875" defaultRowHeight="12.5" x14ac:dyDescent="0.25"/>
  <cols>
    <col min="1" max="1" width="29.7265625" customWidth="1"/>
    <col min="2" max="2" width="20.54296875" style="9" customWidth="1"/>
    <col min="3" max="5" width="20.54296875" customWidth="1"/>
    <col min="6" max="6" width="10.453125" bestFit="1" customWidth="1"/>
  </cols>
  <sheetData>
    <row r="1" spans="1:6" s="1" customFormat="1" ht="20.149999999999999" customHeight="1" x14ac:dyDescent="0.25">
      <c r="A1" s="71" t="s">
        <v>206</v>
      </c>
      <c r="B1" s="71"/>
      <c r="C1" s="71"/>
      <c r="D1" s="71"/>
      <c r="E1" s="71"/>
    </row>
    <row r="2" spans="1:6" s="1" customFormat="1" ht="20.149999999999999" customHeight="1" x14ac:dyDescent="0.25">
      <c r="A2" s="227" t="str">
        <f>'Institution ID'!C3</f>
        <v>Virginia Cooperative Extension &amp; Agricultural Experiment Station</v>
      </c>
      <c r="B2" s="227"/>
      <c r="C2" s="227"/>
      <c r="D2" s="227"/>
      <c r="E2" s="227"/>
    </row>
    <row r="3" spans="1:6" s="2" customFormat="1" ht="87.65" customHeight="1" x14ac:dyDescent="0.25">
      <c r="A3" s="229" t="s">
        <v>230</v>
      </c>
      <c r="B3" s="230"/>
      <c r="C3" s="230"/>
      <c r="D3" s="230"/>
      <c r="E3" s="231"/>
    </row>
    <row r="4" spans="1:6" ht="15" customHeight="1" x14ac:dyDescent="0.3">
      <c r="A4" s="228" t="s">
        <v>0</v>
      </c>
      <c r="B4" s="64" t="s">
        <v>134</v>
      </c>
      <c r="C4" s="64" t="s">
        <v>142</v>
      </c>
      <c r="D4" s="64" t="s">
        <v>135</v>
      </c>
      <c r="E4" s="64" t="s">
        <v>136</v>
      </c>
    </row>
    <row r="5" spans="1:6" ht="30" customHeight="1" x14ac:dyDescent="0.25">
      <c r="A5" s="228"/>
      <c r="B5" s="44" t="s">
        <v>213</v>
      </c>
      <c r="C5" s="44" t="s">
        <v>213</v>
      </c>
      <c r="D5" s="44" t="s">
        <v>214</v>
      </c>
      <c r="E5" s="44" t="s">
        <v>214</v>
      </c>
    </row>
    <row r="6" spans="1:6" ht="15" customHeight="1" x14ac:dyDescent="0.3">
      <c r="A6" s="13" t="s">
        <v>12</v>
      </c>
      <c r="B6" s="226"/>
      <c r="C6" s="226"/>
      <c r="D6" s="226"/>
      <c r="E6" s="226"/>
    </row>
    <row r="7" spans="1:6" ht="15" customHeight="1" x14ac:dyDescent="0.25">
      <c r="A7" s="45" t="s">
        <v>95</v>
      </c>
      <c r="B7" s="12">
        <f>0</f>
        <v>0</v>
      </c>
      <c r="C7" s="12">
        <f>0</f>
        <v>0</v>
      </c>
      <c r="D7" s="12">
        <f>0</f>
        <v>0</v>
      </c>
      <c r="E7" s="12">
        <f>0</f>
        <v>0</v>
      </c>
    </row>
    <row r="8" spans="1:6" ht="15" customHeight="1" x14ac:dyDescent="0.25">
      <c r="A8" s="45" t="s">
        <v>96</v>
      </c>
      <c r="B8" s="12">
        <f>0</f>
        <v>0</v>
      </c>
      <c r="C8" s="12">
        <f>0</f>
        <v>0</v>
      </c>
      <c r="D8" s="12">
        <f>0</f>
        <v>0</v>
      </c>
      <c r="E8" s="12">
        <f>0</f>
        <v>0</v>
      </c>
    </row>
    <row r="9" spans="1:6" ht="15" customHeight="1" x14ac:dyDescent="0.25">
      <c r="A9" s="45" t="s">
        <v>97</v>
      </c>
      <c r="B9" s="12">
        <f>0</f>
        <v>0</v>
      </c>
      <c r="C9" s="12">
        <f>0</f>
        <v>0</v>
      </c>
      <c r="D9" s="12">
        <f>0</f>
        <v>0</v>
      </c>
      <c r="E9" s="12">
        <f>0</f>
        <v>0</v>
      </c>
    </row>
    <row r="10" spans="1:6" ht="15" customHeight="1" x14ac:dyDescent="0.25">
      <c r="A10" s="45" t="s">
        <v>98</v>
      </c>
      <c r="B10" s="12">
        <f>0</f>
        <v>0</v>
      </c>
      <c r="C10" s="12">
        <f>0</f>
        <v>0</v>
      </c>
      <c r="D10" s="12">
        <f>0</f>
        <v>0</v>
      </c>
      <c r="E10" s="12">
        <f>0</f>
        <v>0</v>
      </c>
      <c r="F10" s="51" t="s">
        <v>110</v>
      </c>
    </row>
    <row r="11" spans="1:6" ht="15" customHeight="1" x14ac:dyDescent="0.25">
      <c r="A11" s="45" t="s">
        <v>99</v>
      </c>
      <c r="B11" s="12">
        <f>0</f>
        <v>0</v>
      </c>
      <c r="C11" s="12">
        <f>0</f>
        <v>0</v>
      </c>
      <c r="D11" s="12">
        <f>0</f>
        <v>0</v>
      </c>
      <c r="E11" s="12">
        <f>0</f>
        <v>0</v>
      </c>
    </row>
    <row r="12" spans="1:6" ht="15" customHeight="1" x14ac:dyDescent="0.25">
      <c r="A12" s="45" t="s">
        <v>100</v>
      </c>
      <c r="B12" s="12">
        <f>0</f>
        <v>0</v>
      </c>
      <c r="C12" s="12">
        <f>0</f>
        <v>0</v>
      </c>
      <c r="D12" s="12">
        <f>0</f>
        <v>0</v>
      </c>
      <c r="E12" s="12">
        <f>0</f>
        <v>0</v>
      </c>
    </row>
    <row r="13" spans="1:6" ht="15" customHeight="1" x14ac:dyDescent="0.25">
      <c r="A13" s="45" t="s">
        <v>101</v>
      </c>
      <c r="B13" s="12">
        <f>0</f>
        <v>0</v>
      </c>
      <c r="C13" s="12">
        <f>0</f>
        <v>0</v>
      </c>
      <c r="D13" s="12">
        <f>0</f>
        <v>0</v>
      </c>
      <c r="E13" s="12">
        <f>0</f>
        <v>0</v>
      </c>
    </row>
    <row r="14" spans="1:6" ht="15" customHeight="1" x14ac:dyDescent="0.25">
      <c r="A14" s="45" t="s">
        <v>102</v>
      </c>
      <c r="B14" s="12">
        <f>0</f>
        <v>0</v>
      </c>
      <c r="C14" s="12">
        <f>0</f>
        <v>0</v>
      </c>
      <c r="D14" s="12">
        <f>0</f>
        <v>0</v>
      </c>
      <c r="E14" s="12">
        <f>0</f>
        <v>0</v>
      </c>
    </row>
    <row r="15" spans="1:6" ht="15" customHeight="1" x14ac:dyDescent="0.25">
      <c r="A15" s="45" t="s">
        <v>103</v>
      </c>
      <c r="B15" s="12">
        <f>0</f>
        <v>0</v>
      </c>
      <c r="C15" s="12">
        <f>0</f>
        <v>0</v>
      </c>
      <c r="D15" s="12">
        <f>0</f>
        <v>0</v>
      </c>
      <c r="E15" s="12">
        <f>0</f>
        <v>0</v>
      </c>
    </row>
    <row r="16" spans="1:6" ht="15" customHeight="1" x14ac:dyDescent="0.25">
      <c r="A16" s="45" t="s">
        <v>104</v>
      </c>
      <c r="B16" s="12">
        <f>0</f>
        <v>0</v>
      </c>
      <c r="C16" s="12">
        <f>0</f>
        <v>0</v>
      </c>
      <c r="D16" s="12">
        <f>0</f>
        <v>0</v>
      </c>
      <c r="E16" s="12">
        <f>0</f>
        <v>0</v>
      </c>
    </row>
    <row r="17" spans="1:6" ht="15" customHeight="1" x14ac:dyDescent="0.25">
      <c r="A17" s="45" t="s">
        <v>105</v>
      </c>
      <c r="B17" s="12">
        <f>0</f>
        <v>0</v>
      </c>
      <c r="C17" s="12">
        <f>0</f>
        <v>0</v>
      </c>
      <c r="D17" s="12">
        <f>0</f>
        <v>0</v>
      </c>
      <c r="E17" s="12">
        <f>0</f>
        <v>0</v>
      </c>
    </row>
    <row r="18" spans="1:6" ht="15" customHeight="1" x14ac:dyDescent="0.25">
      <c r="A18" s="45" t="s">
        <v>106</v>
      </c>
      <c r="B18" s="12">
        <f>0</f>
        <v>0</v>
      </c>
      <c r="C18" s="12">
        <f>0</f>
        <v>0</v>
      </c>
      <c r="D18" s="12">
        <f>0</f>
        <v>0</v>
      </c>
      <c r="E18" s="12">
        <f>0</f>
        <v>0</v>
      </c>
    </row>
    <row r="19" spans="1:6" ht="15" customHeight="1" x14ac:dyDescent="0.25">
      <c r="A19" s="45" t="s">
        <v>107</v>
      </c>
      <c r="B19" s="12">
        <f>0</f>
        <v>0</v>
      </c>
      <c r="C19" s="12">
        <f>0</f>
        <v>0</v>
      </c>
      <c r="D19" s="12">
        <f>0</f>
        <v>0</v>
      </c>
      <c r="E19" s="12">
        <f>0</f>
        <v>0</v>
      </c>
    </row>
    <row r="20" spans="1:6" ht="15" customHeight="1" x14ac:dyDescent="0.25">
      <c r="A20" s="45" t="s">
        <v>108</v>
      </c>
      <c r="B20" s="12">
        <f>0</f>
        <v>0</v>
      </c>
      <c r="C20" s="12">
        <f>0</f>
        <v>0</v>
      </c>
      <c r="D20" s="12">
        <f>0</f>
        <v>0</v>
      </c>
      <c r="E20" s="12">
        <f>0</f>
        <v>0</v>
      </c>
    </row>
    <row r="21" spans="1:6" ht="15" customHeight="1" x14ac:dyDescent="0.25">
      <c r="A21" s="10" t="s">
        <v>3</v>
      </c>
      <c r="B21" s="12">
        <v>16847000</v>
      </c>
      <c r="C21" s="12">
        <v>16397000</v>
      </c>
      <c r="D21" s="12">
        <v>16397000</v>
      </c>
      <c r="E21" s="12">
        <v>16397000</v>
      </c>
      <c r="F21" t="s">
        <v>110</v>
      </c>
    </row>
    <row r="22" spans="1:6" ht="15" customHeight="1" x14ac:dyDescent="0.25">
      <c r="A22" s="70" t="s">
        <v>208</v>
      </c>
      <c r="B22" s="40">
        <f>SUM(B7:B21)</f>
        <v>16847000</v>
      </c>
      <c r="C22" s="40">
        <f>SUM(C7:C21)</f>
        <v>16397000</v>
      </c>
      <c r="D22" s="40">
        <f>SUM(D7:D21)</f>
        <v>16397000</v>
      </c>
      <c r="E22" s="40">
        <f>SUM(E7:E21)</f>
        <v>16397000</v>
      </c>
    </row>
    <row r="23" spans="1:6" s="9" customFormat="1" ht="15" customHeight="1" x14ac:dyDescent="0.25">
      <c r="A23" s="104"/>
      <c r="B23" s="66"/>
      <c r="C23" s="66"/>
      <c r="D23" s="66"/>
      <c r="E23" s="66"/>
    </row>
    <row r="24" spans="1:6" s="9" customFormat="1" ht="15" customHeight="1" x14ac:dyDescent="0.25">
      <c r="A24" s="104"/>
      <c r="B24" s="66"/>
      <c r="C24" s="66"/>
      <c r="D24" s="66"/>
      <c r="E24" s="66"/>
    </row>
    <row r="25" spans="1:6" s="9" customFormat="1" ht="15" customHeight="1" x14ac:dyDescent="0.3">
      <c r="A25" s="103"/>
      <c r="B25" s="106" t="s">
        <v>134</v>
      </c>
      <c r="C25" s="106" t="s">
        <v>142</v>
      </c>
      <c r="D25" s="106" t="s">
        <v>135</v>
      </c>
      <c r="E25" s="106" t="s">
        <v>136</v>
      </c>
    </row>
    <row r="26" spans="1:6" s="9" customFormat="1" ht="15" customHeight="1" x14ac:dyDescent="0.3">
      <c r="A26" s="105" t="s">
        <v>137</v>
      </c>
      <c r="B26" s="107" t="s">
        <v>207</v>
      </c>
      <c r="C26" s="107" t="s">
        <v>207</v>
      </c>
      <c r="D26" s="107" t="s">
        <v>207</v>
      </c>
      <c r="E26" s="107" t="s">
        <v>207</v>
      </c>
    </row>
    <row r="27" spans="1:6" s="9" customFormat="1" ht="15" customHeight="1" x14ac:dyDescent="0.25">
      <c r="A27" s="65" t="s">
        <v>138</v>
      </c>
      <c r="B27" s="67">
        <f>0</f>
        <v>0</v>
      </c>
      <c r="C27" s="67">
        <f>0</f>
        <v>0</v>
      </c>
      <c r="D27" s="67">
        <f>0</f>
        <v>0</v>
      </c>
      <c r="E27" s="67">
        <f>0</f>
        <v>0</v>
      </c>
    </row>
    <row r="28" spans="1:6" s="9" customFormat="1" ht="15" customHeight="1" x14ac:dyDescent="0.25">
      <c r="A28" s="65" t="s">
        <v>139</v>
      </c>
      <c r="B28" s="67">
        <f>0</f>
        <v>0</v>
      </c>
      <c r="C28" s="67">
        <f>0</f>
        <v>0</v>
      </c>
      <c r="D28" s="67">
        <f>0</f>
        <v>0</v>
      </c>
      <c r="E28" s="67">
        <f>0</f>
        <v>0</v>
      </c>
    </row>
    <row r="29" spans="1:6" s="9" customFormat="1" ht="15" customHeight="1" x14ac:dyDescent="0.25">
      <c r="A29" s="65" t="s">
        <v>140</v>
      </c>
      <c r="B29" s="68">
        <f>B28+B27</f>
        <v>0</v>
      </c>
      <c r="C29" s="68">
        <f>C28+C27</f>
        <v>0</v>
      </c>
      <c r="D29" s="68">
        <f t="shared" ref="D29:E29" si="0">D28+D27</f>
        <v>0</v>
      </c>
      <c r="E29" s="68">
        <f t="shared" si="0"/>
        <v>0</v>
      </c>
    </row>
    <row r="30" spans="1:6" s="9" customFormat="1" ht="15" customHeight="1" x14ac:dyDescent="0.3">
      <c r="A30" s="69" t="s">
        <v>141</v>
      </c>
      <c r="B30" s="67">
        <f>0</f>
        <v>0</v>
      </c>
      <c r="C30" s="67">
        <f>0</f>
        <v>0</v>
      </c>
      <c r="D30" s="67">
        <f>0</f>
        <v>0</v>
      </c>
      <c r="E30" s="67">
        <f>0</f>
        <v>0</v>
      </c>
    </row>
    <row r="31" spans="1:6" s="9" customFormat="1" ht="15" customHeight="1" x14ac:dyDescent="0.3">
      <c r="A31" s="109"/>
      <c r="B31" s="110"/>
      <c r="C31" s="110"/>
      <c r="D31" s="110"/>
      <c r="E31" s="110"/>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7:E20 B22:C22 B27:E28 B30:E30"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zoomScale="80" zoomScaleNormal="80" workbookViewId="0"/>
  </sheetViews>
  <sheetFormatPr defaultColWidth="9.1796875" defaultRowHeight="12.5" x14ac:dyDescent="0.25"/>
  <cols>
    <col min="1" max="1" width="9.81640625" style="118" customWidth="1"/>
    <col min="2" max="2" width="50.54296875" style="118" customWidth="1"/>
    <col min="3" max="3" width="7.1796875" style="118" customWidth="1"/>
    <col min="4" max="4" width="18.54296875" style="118" customWidth="1"/>
    <col min="5" max="5" width="15.453125" style="118" customWidth="1"/>
    <col min="6" max="7" width="18.54296875" style="118" customWidth="1"/>
    <col min="8" max="8" width="18.453125" style="118" customWidth="1"/>
    <col min="9" max="9" width="20.26953125" style="118" customWidth="1"/>
    <col min="10" max="10" width="66.1796875" style="118" customWidth="1"/>
    <col min="11" max="11" width="59" style="118" customWidth="1"/>
    <col min="12" max="12" width="41.81640625" style="118" customWidth="1"/>
    <col min="13" max="16384" width="9.1796875" style="118"/>
  </cols>
  <sheetData>
    <row r="1" spans="1:11" ht="20.149999999999999" customHeight="1" x14ac:dyDescent="0.25">
      <c r="A1" s="117" t="s">
        <v>209</v>
      </c>
      <c r="B1" s="117"/>
      <c r="C1" s="117"/>
      <c r="D1" s="117"/>
      <c r="E1" s="117"/>
      <c r="F1" s="117"/>
      <c r="G1" s="117"/>
      <c r="H1" s="117"/>
      <c r="I1" s="117"/>
    </row>
    <row r="2" spans="1:11" ht="20.149999999999999" customHeight="1" x14ac:dyDescent="0.25">
      <c r="A2" s="238" t="str">
        <f>'Institution ID'!C3</f>
        <v>Virginia Cooperative Extension &amp; Agricultural Experiment Station</v>
      </c>
      <c r="B2" s="238"/>
      <c r="C2" s="238"/>
      <c r="D2" s="238"/>
      <c r="E2" s="238"/>
      <c r="F2" s="238"/>
      <c r="G2" s="238"/>
      <c r="H2" s="238"/>
      <c r="I2" s="238"/>
    </row>
    <row r="3" spans="1:11" s="121" customFormat="1" ht="20.149999999999999" customHeight="1" x14ac:dyDescent="0.25">
      <c r="A3" s="119" t="s">
        <v>210</v>
      </c>
      <c r="B3" s="120"/>
      <c r="C3" s="120"/>
      <c r="D3" s="120"/>
      <c r="E3" s="120"/>
      <c r="F3" s="120"/>
    </row>
    <row r="4" spans="1:11" s="122" customFormat="1" ht="30" customHeight="1" x14ac:dyDescent="0.25">
      <c r="A4" s="236" t="s">
        <v>232</v>
      </c>
      <c r="B4" s="236"/>
      <c r="C4" s="236"/>
      <c r="D4" s="236"/>
      <c r="E4" s="236"/>
      <c r="F4" s="236"/>
      <c r="G4" s="236"/>
      <c r="H4" s="236"/>
      <c r="I4" s="236"/>
      <c r="J4" s="236"/>
      <c r="K4" s="236"/>
    </row>
    <row r="5" spans="1:11" s="122" customFormat="1" ht="79.5" customHeight="1" thickBot="1" x14ac:dyDescent="0.3">
      <c r="A5" s="237"/>
      <c r="B5" s="237"/>
      <c r="C5" s="237"/>
      <c r="D5" s="237"/>
      <c r="E5" s="237"/>
      <c r="F5" s="237"/>
      <c r="G5" s="237"/>
      <c r="H5" s="237"/>
      <c r="I5" s="237"/>
      <c r="J5" s="237"/>
      <c r="K5" s="237"/>
    </row>
    <row r="6" spans="1:11" s="123" customFormat="1" ht="20.149999999999999" customHeight="1" thickBot="1" x14ac:dyDescent="0.4">
      <c r="A6" s="239" t="s">
        <v>22</v>
      </c>
      <c r="B6" s="242" t="s">
        <v>149</v>
      </c>
      <c r="C6" s="243"/>
      <c r="D6" s="243"/>
      <c r="E6" s="243"/>
      <c r="F6" s="243"/>
      <c r="G6" s="243"/>
      <c r="H6" s="243"/>
      <c r="I6" s="243"/>
      <c r="J6" s="243"/>
      <c r="K6" s="244"/>
    </row>
    <row r="7" spans="1:11" s="123" customFormat="1" ht="20.149999999999999" customHeight="1" thickBot="1" x14ac:dyDescent="0.4">
      <c r="A7" s="240"/>
      <c r="C7" s="124"/>
      <c r="D7" s="242" t="s">
        <v>133</v>
      </c>
      <c r="E7" s="243"/>
      <c r="F7" s="243"/>
      <c r="G7" s="243"/>
      <c r="H7" s="243"/>
      <c r="I7" s="243"/>
      <c r="J7" s="125" t="s">
        <v>150</v>
      </c>
      <c r="K7" s="126" t="s">
        <v>151</v>
      </c>
    </row>
    <row r="8" spans="1:11" s="123" customFormat="1" ht="20.149999999999999" customHeight="1" thickBot="1" x14ac:dyDescent="0.4">
      <c r="A8" s="240"/>
      <c r="B8" s="245" t="s">
        <v>23</v>
      </c>
      <c r="C8" s="258" t="s">
        <v>115</v>
      </c>
      <c r="D8" s="243"/>
      <c r="E8" s="243"/>
      <c r="F8" s="243"/>
      <c r="G8" s="243"/>
      <c r="H8" s="243"/>
      <c r="I8" s="243"/>
      <c r="J8" s="255" t="s">
        <v>152</v>
      </c>
      <c r="K8" s="252" t="s">
        <v>153</v>
      </c>
    </row>
    <row r="9" spans="1:11" s="123" customFormat="1" ht="20.149999999999999" customHeight="1" thickBot="1" x14ac:dyDescent="0.4">
      <c r="A9" s="240"/>
      <c r="B9" s="246"/>
      <c r="C9" s="259"/>
      <c r="D9" s="248" t="s">
        <v>131</v>
      </c>
      <c r="E9" s="249"/>
      <c r="F9" s="250"/>
      <c r="G9" s="251" t="s">
        <v>132</v>
      </c>
      <c r="H9" s="243"/>
      <c r="I9" s="243"/>
      <c r="J9" s="256"/>
      <c r="K9" s="253"/>
    </row>
    <row r="10" spans="1:11" s="123" customFormat="1" ht="52.5" customHeight="1" thickBot="1" x14ac:dyDescent="0.4">
      <c r="A10" s="241"/>
      <c r="B10" s="247"/>
      <c r="C10" s="260"/>
      <c r="D10" s="128" t="s">
        <v>112</v>
      </c>
      <c r="E10" s="128" t="s">
        <v>4</v>
      </c>
      <c r="F10" s="128" t="s">
        <v>111</v>
      </c>
      <c r="G10" s="128" t="s">
        <v>112</v>
      </c>
      <c r="H10" s="128" t="s">
        <v>4</v>
      </c>
      <c r="I10" s="128" t="s">
        <v>111</v>
      </c>
      <c r="J10" s="257"/>
      <c r="K10" s="254"/>
    </row>
    <row r="11" spans="1:11" ht="70" customHeight="1" x14ac:dyDescent="0.25">
      <c r="A11" s="194">
        <v>3</v>
      </c>
      <c r="B11" s="122" t="s">
        <v>255</v>
      </c>
      <c r="C11" s="195">
        <v>3</v>
      </c>
      <c r="D11" s="180">
        <f t="shared" ref="D11" si="0">SUM(E11:F11)</f>
        <v>0</v>
      </c>
      <c r="E11" s="181">
        <f>0</f>
        <v>0</v>
      </c>
      <c r="F11" s="181">
        <f>0</f>
        <v>0</v>
      </c>
      <c r="G11" s="182">
        <f t="shared" ref="G11" si="1">SUM(H11:I11)</f>
        <v>0</v>
      </c>
      <c r="H11" s="181">
        <f>0</f>
        <v>0</v>
      </c>
      <c r="I11" s="181">
        <f>0</f>
        <v>0</v>
      </c>
      <c r="J11" s="193" t="s">
        <v>256</v>
      </c>
      <c r="K11" s="129" t="s">
        <v>257</v>
      </c>
    </row>
    <row r="12" spans="1:11" ht="20.149999999999999" customHeight="1" x14ac:dyDescent="0.25">
      <c r="A12" s="232"/>
      <c r="B12" s="233"/>
      <c r="C12" s="233"/>
      <c r="D12" s="233"/>
      <c r="E12" s="233"/>
      <c r="F12" s="233"/>
      <c r="G12" s="233"/>
      <c r="H12" s="233"/>
      <c r="I12" s="233"/>
      <c r="J12" s="233"/>
      <c r="K12" s="234"/>
    </row>
    <row r="13" spans="1:11" ht="41.15" customHeight="1" x14ac:dyDescent="0.25">
      <c r="A13" s="183"/>
      <c r="B13" s="184" t="s">
        <v>154</v>
      </c>
      <c r="C13" s="184"/>
      <c r="D13" s="185">
        <f t="shared" ref="D13:I13" si="2">SUM(D11:D11)</f>
        <v>0</v>
      </c>
      <c r="E13" s="61">
        <f t="shared" si="2"/>
        <v>0</v>
      </c>
      <c r="F13" s="61">
        <f t="shared" si="2"/>
        <v>0</v>
      </c>
      <c r="G13" s="62">
        <f t="shared" si="2"/>
        <v>0</v>
      </c>
      <c r="H13" s="61">
        <f t="shared" si="2"/>
        <v>0</v>
      </c>
      <c r="I13" s="61">
        <f t="shared" si="2"/>
        <v>0</v>
      </c>
      <c r="J13" s="235"/>
      <c r="K13" s="235"/>
    </row>
    <row r="14" spans="1:11" x14ac:dyDescent="0.25">
      <c r="A14" s="130"/>
    </row>
    <row r="15" spans="1:11" ht="18" x14ac:dyDescent="0.4">
      <c r="A15" s="131" t="s">
        <v>211</v>
      </c>
      <c r="B15" s="132"/>
      <c r="C15" s="132"/>
      <c r="D15" s="132"/>
      <c r="E15" s="132"/>
      <c r="F15" s="132"/>
      <c r="G15" s="132"/>
      <c r="H15" s="168"/>
      <c r="I15" s="133"/>
    </row>
    <row r="16" spans="1:11" ht="90.75" customHeight="1" thickBot="1" x14ac:dyDescent="0.3">
      <c r="A16" s="274" t="s">
        <v>231</v>
      </c>
      <c r="B16" s="275"/>
      <c r="C16" s="275"/>
      <c r="D16" s="275"/>
      <c r="E16" s="275"/>
      <c r="F16" s="275"/>
      <c r="G16" s="275"/>
      <c r="H16" s="275"/>
      <c r="I16" s="275"/>
      <c r="J16" s="275"/>
      <c r="K16" s="275"/>
    </row>
    <row r="17" spans="1:12" ht="16.5" customHeight="1" thickBot="1" x14ac:dyDescent="0.4">
      <c r="A17" s="157"/>
      <c r="B17" s="283" t="s">
        <v>155</v>
      </c>
      <c r="C17" s="284"/>
      <c r="D17" s="277" t="s">
        <v>131</v>
      </c>
      <c r="E17" s="278"/>
      <c r="F17" s="279"/>
      <c r="G17" s="277" t="s">
        <v>132</v>
      </c>
      <c r="H17" s="278"/>
      <c r="I17" s="279"/>
      <c r="J17" s="135"/>
      <c r="K17" s="282"/>
      <c r="L17" s="282"/>
    </row>
    <row r="18" spans="1:12" ht="51.75" customHeight="1" thickBot="1" x14ac:dyDescent="0.4">
      <c r="A18" s="157"/>
      <c r="B18" s="280" t="s">
        <v>0</v>
      </c>
      <c r="C18" s="281"/>
      <c r="D18" s="128" t="s">
        <v>112</v>
      </c>
      <c r="E18" s="128" t="s">
        <v>4</v>
      </c>
      <c r="F18" s="127" t="s">
        <v>111</v>
      </c>
      <c r="G18" s="128" t="s">
        <v>112</v>
      </c>
      <c r="H18" s="128" t="s">
        <v>4</v>
      </c>
      <c r="I18" s="127" t="s">
        <v>111</v>
      </c>
      <c r="J18" s="135"/>
      <c r="K18" s="135"/>
      <c r="L18" s="136"/>
    </row>
    <row r="19" spans="1:12" ht="20.149999999999999" customHeight="1" x14ac:dyDescent="0.25">
      <c r="A19" s="134"/>
      <c r="B19" s="262" t="s">
        <v>113</v>
      </c>
      <c r="C19" s="263"/>
      <c r="D19" s="175">
        <f t="shared" ref="D19:I19" si="3">+D13</f>
        <v>0</v>
      </c>
      <c r="E19" s="176">
        <f t="shared" si="3"/>
        <v>0</v>
      </c>
      <c r="F19" s="176">
        <f t="shared" si="3"/>
        <v>0</v>
      </c>
      <c r="G19" s="177">
        <f t="shared" si="3"/>
        <v>0</v>
      </c>
      <c r="H19" s="176">
        <f t="shared" si="3"/>
        <v>0</v>
      </c>
      <c r="I19" s="176">
        <f t="shared" si="3"/>
        <v>0</v>
      </c>
      <c r="J19" s="137"/>
      <c r="K19" s="137"/>
      <c r="L19" s="137"/>
    </row>
    <row r="20" spans="1:12" ht="20.149999999999999" customHeight="1" x14ac:dyDescent="0.25">
      <c r="A20" s="138">
        <v>1</v>
      </c>
      <c r="B20" s="276" t="s">
        <v>117</v>
      </c>
      <c r="C20" s="266"/>
      <c r="D20" s="139">
        <f>SUM(E20:F20)</f>
        <v>63769</v>
      </c>
      <c r="E20" s="140">
        <v>63769</v>
      </c>
      <c r="F20" s="140">
        <f>0</f>
        <v>0</v>
      </c>
      <c r="G20" s="141">
        <f>SUM(H20:I20)</f>
        <v>127671</v>
      </c>
      <c r="H20" s="140">
        <v>127671</v>
      </c>
      <c r="I20" s="140">
        <f>0</f>
        <v>0</v>
      </c>
      <c r="J20" s="188" t="s">
        <v>250</v>
      </c>
      <c r="K20" s="142"/>
      <c r="L20" s="142"/>
    </row>
    <row r="21" spans="1:12" ht="20.149999999999999" customHeight="1" x14ac:dyDescent="0.25">
      <c r="A21" s="138"/>
      <c r="B21" s="276" t="s">
        <v>123</v>
      </c>
      <c r="C21" s="266"/>
      <c r="D21" s="143">
        <f>+F21</f>
        <v>2.1000000000000003E-3</v>
      </c>
      <c r="E21" s="144"/>
      <c r="F21" s="144">
        <f>0.042*0.05</f>
        <v>2.1000000000000003E-3</v>
      </c>
      <c r="G21" s="145">
        <f>+I21</f>
        <v>2.1000000000000003E-3</v>
      </c>
      <c r="H21" s="144"/>
      <c r="I21" s="144">
        <f>0.042*0.05</f>
        <v>2.1000000000000003E-3</v>
      </c>
      <c r="J21" s="189"/>
      <c r="K21" s="146"/>
      <c r="L21" s="146"/>
    </row>
    <row r="22" spans="1:12" ht="20.149999999999999" customHeight="1" x14ac:dyDescent="0.25">
      <c r="A22" s="138">
        <v>1</v>
      </c>
      <c r="B22" s="147" t="s">
        <v>118</v>
      </c>
      <c r="C22" s="147"/>
      <c r="D22" s="139">
        <f>SUM(E22:F22)</f>
        <v>32495</v>
      </c>
      <c r="E22" s="140">
        <v>32495</v>
      </c>
      <c r="F22" s="140">
        <f>0</f>
        <v>0</v>
      </c>
      <c r="G22" s="141">
        <v>65059</v>
      </c>
      <c r="H22" s="140">
        <f>G22</f>
        <v>65059</v>
      </c>
      <c r="I22" s="140">
        <f>0</f>
        <v>0</v>
      </c>
      <c r="J22" s="188" t="s">
        <v>250</v>
      </c>
      <c r="K22" s="142"/>
      <c r="L22" s="142"/>
    </row>
    <row r="23" spans="1:12" ht="20.149999999999999" customHeight="1" x14ac:dyDescent="0.25">
      <c r="A23" s="138"/>
      <c r="B23" s="147" t="s">
        <v>119</v>
      </c>
      <c r="C23" s="147"/>
      <c r="D23" s="143">
        <f>+F23</f>
        <v>2.1000000000000003E-3</v>
      </c>
      <c r="E23" s="144"/>
      <c r="F23" s="144">
        <f>0.042*0.05</f>
        <v>2.1000000000000003E-3</v>
      </c>
      <c r="G23" s="145">
        <f>+I23</f>
        <v>2.1000000000000003E-3</v>
      </c>
      <c r="H23" s="144"/>
      <c r="I23" s="144">
        <f>0.042*0.05</f>
        <v>2.1000000000000003E-3</v>
      </c>
      <c r="J23" s="189"/>
      <c r="K23" s="146"/>
      <c r="L23" s="146"/>
    </row>
    <row r="24" spans="1:12" ht="20.149999999999999" customHeight="1" x14ac:dyDescent="0.25">
      <c r="A24" s="138"/>
      <c r="B24" s="147" t="s">
        <v>120</v>
      </c>
      <c r="C24" s="147"/>
      <c r="D24" s="139">
        <f>SUM(E24:F24)</f>
        <v>0</v>
      </c>
      <c r="E24" s="140">
        <f>0</f>
        <v>0</v>
      </c>
      <c r="F24" s="140">
        <f>0</f>
        <v>0</v>
      </c>
      <c r="G24" s="141">
        <f>SUM(H24:I24)</f>
        <v>0</v>
      </c>
      <c r="H24" s="140">
        <f>0</f>
        <v>0</v>
      </c>
      <c r="I24" s="140">
        <f>0</f>
        <v>0</v>
      </c>
      <c r="J24" s="190"/>
      <c r="K24" s="142"/>
      <c r="L24" s="142"/>
    </row>
    <row r="25" spans="1:12" ht="20.149999999999999" customHeight="1" x14ac:dyDescent="0.25">
      <c r="A25" s="138"/>
      <c r="B25" s="147" t="s">
        <v>121</v>
      </c>
      <c r="C25" s="147"/>
      <c r="D25" s="143">
        <f>+F25</f>
        <v>0</v>
      </c>
      <c r="E25" s="144"/>
      <c r="F25" s="144">
        <f>0</f>
        <v>0</v>
      </c>
      <c r="G25" s="145">
        <f>+I25</f>
        <v>0</v>
      </c>
      <c r="H25" s="144"/>
      <c r="I25" s="144">
        <f>0</f>
        <v>0</v>
      </c>
      <c r="J25" s="189"/>
      <c r="K25" s="146"/>
      <c r="L25" s="146"/>
    </row>
    <row r="26" spans="1:12" ht="20.149999999999999" customHeight="1" x14ac:dyDescent="0.25">
      <c r="A26" s="138">
        <v>2</v>
      </c>
      <c r="B26" s="266" t="s">
        <v>116</v>
      </c>
      <c r="C26" s="267"/>
      <c r="D26" s="139">
        <f>SUM(E26:F26)</f>
        <v>16243</v>
      </c>
      <c r="E26" s="140">
        <v>16243</v>
      </c>
      <c r="F26" s="140">
        <f>0</f>
        <v>0</v>
      </c>
      <c r="G26" s="141">
        <f>SUM(H26:I26)</f>
        <v>32502</v>
      </c>
      <c r="H26" s="140">
        <v>32502</v>
      </c>
      <c r="I26" s="140">
        <f>0</f>
        <v>0</v>
      </c>
      <c r="J26" s="188" t="s">
        <v>251</v>
      </c>
      <c r="K26" s="142"/>
      <c r="L26" s="142"/>
    </row>
    <row r="27" spans="1:12" ht="20.149999999999999" customHeight="1" x14ac:dyDescent="0.25">
      <c r="A27" s="138"/>
      <c r="B27" s="266" t="s">
        <v>122</v>
      </c>
      <c r="C27" s="267"/>
      <c r="D27" s="143">
        <f>+F27</f>
        <v>1.5E-3</v>
      </c>
      <c r="E27" s="144"/>
      <c r="F27" s="144">
        <f>0.05*0.03</f>
        <v>1.5E-3</v>
      </c>
      <c r="G27" s="145">
        <f>+I27</f>
        <v>1.5E-3</v>
      </c>
      <c r="H27" s="144"/>
      <c r="I27" s="144">
        <f>0.05*0.03</f>
        <v>1.5E-3</v>
      </c>
      <c r="J27" s="189"/>
      <c r="K27" s="146"/>
      <c r="L27" s="146"/>
    </row>
    <row r="28" spans="1:12" ht="20.149999999999999" customHeight="1" x14ac:dyDescent="0.25">
      <c r="A28" s="138"/>
      <c r="B28" s="266" t="s">
        <v>124</v>
      </c>
      <c r="C28" s="268"/>
      <c r="D28" s="139">
        <f t="shared" ref="D28:D32" si="4">SUM(E28:F28)</f>
        <v>0</v>
      </c>
      <c r="E28" s="140">
        <f>0</f>
        <v>0</v>
      </c>
      <c r="F28" s="140">
        <f>0</f>
        <v>0</v>
      </c>
      <c r="G28" s="141">
        <f t="shared" ref="G28:G32" si="5">SUM(H28:I28)</f>
        <v>0</v>
      </c>
      <c r="H28" s="140">
        <f>0</f>
        <v>0</v>
      </c>
      <c r="I28" s="140">
        <f>0</f>
        <v>0</v>
      </c>
    </row>
    <row r="29" spans="1:12" ht="20.149999999999999" customHeight="1" x14ac:dyDescent="0.25">
      <c r="A29" s="138">
        <v>4</v>
      </c>
      <c r="B29" s="265" t="s">
        <v>125</v>
      </c>
      <c r="C29" s="266"/>
      <c r="D29" s="139">
        <v>700627</v>
      </c>
      <c r="E29" s="140">
        <f>D29</f>
        <v>700627</v>
      </c>
      <c r="F29" s="140">
        <f>0</f>
        <v>0</v>
      </c>
      <c r="G29" s="141">
        <v>799153</v>
      </c>
      <c r="H29" s="140">
        <f>G29</f>
        <v>799153</v>
      </c>
      <c r="I29" s="140">
        <f>0</f>
        <v>0</v>
      </c>
      <c r="J29" s="148" t="s">
        <v>110</v>
      </c>
    </row>
    <row r="30" spans="1:12" ht="20.149999999999999" customHeight="1" x14ac:dyDescent="0.25">
      <c r="A30" s="138"/>
      <c r="B30" s="149" t="s">
        <v>143</v>
      </c>
      <c r="C30" s="150"/>
      <c r="D30" s="139">
        <f t="shared" si="4"/>
        <v>0</v>
      </c>
      <c r="E30" s="140">
        <f>0</f>
        <v>0</v>
      </c>
      <c r="F30" s="140">
        <f>0</f>
        <v>0</v>
      </c>
      <c r="G30" s="141">
        <f t="shared" si="5"/>
        <v>0</v>
      </c>
      <c r="H30" s="140">
        <f>0</f>
        <v>0</v>
      </c>
      <c r="I30" s="140">
        <f>0</f>
        <v>0</v>
      </c>
    </row>
    <row r="31" spans="1:12" ht="20.149999999999999" customHeight="1" x14ac:dyDescent="0.25">
      <c r="A31" s="138"/>
      <c r="B31" s="149" t="s">
        <v>144</v>
      </c>
      <c r="C31" s="150"/>
      <c r="D31" s="139">
        <f t="shared" si="4"/>
        <v>0</v>
      </c>
      <c r="E31" s="140">
        <f>0</f>
        <v>0</v>
      </c>
      <c r="F31" s="140">
        <f>0</f>
        <v>0</v>
      </c>
      <c r="G31" s="141">
        <f t="shared" si="5"/>
        <v>0</v>
      </c>
      <c r="H31" s="140">
        <f>0</f>
        <v>0</v>
      </c>
      <c r="I31" s="140">
        <f>0</f>
        <v>0</v>
      </c>
    </row>
    <row r="32" spans="1:12" ht="20.149999999999999" customHeight="1" x14ac:dyDescent="0.25">
      <c r="A32" s="138"/>
      <c r="B32" s="265" t="s">
        <v>145</v>
      </c>
      <c r="C32" s="266"/>
      <c r="D32" s="139">
        <f t="shared" si="4"/>
        <v>0</v>
      </c>
      <c r="E32" s="140">
        <f>0</f>
        <v>0</v>
      </c>
      <c r="F32" s="140">
        <f>0</f>
        <v>0</v>
      </c>
      <c r="G32" s="141">
        <f t="shared" si="5"/>
        <v>0</v>
      </c>
      <c r="H32" s="140">
        <f>0</f>
        <v>0</v>
      </c>
      <c r="I32" s="140">
        <f>0</f>
        <v>0</v>
      </c>
    </row>
    <row r="33" spans="1:11" ht="20.149999999999999" customHeight="1" x14ac:dyDescent="0.25">
      <c r="A33" s="138">
        <v>5</v>
      </c>
      <c r="B33" s="266" t="s">
        <v>146</v>
      </c>
      <c r="C33" s="268"/>
      <c r="D33" s="139">
        <v>74162</v>
      </c>
      <c r="E33" s="140">
        <f>D33</f>
        <v>74162</v>
      </c>
      <c r="F33" s="140">
        <f>0</f>
        <v>0</v>
      </c>
      <c r="G33" s="141">
        <v>148502</v>
      </c>
      <c r="H33" s="140">
        <f>G33</f>
        <v>148502</v>
      </c>
      <c r="I33" s="140">
        <f>0</f>
        <v>0</v>
      </c>
    </row>
    <row r="34" spans="1:11" ht="20.149999999999999" customHeight="1" x14ac:dyDescent="0.25">
      <c r="A34" s="138"/>
      <c r="B34" s="265" t="s">
        <v>147</v>
      </c>
      <c r="C34" s="266"/>
      <c r="D34" s="139">
        <f t="shared" ref="D34" si="6">SUM(E34:F34)</f>
        <v>0</v>
      </c>
      <c r="E34" s="140">
        <f>0</f>
        <v>0</v>
      </c>
      <c r="F34" s="140">
        <f>0</f>
        <v>0</v>
      </c>
      <c r="G34" s="141">
        <f t="shared" ref="G34" si="7">SUM(H34:I34)</f>
        <v>0</v>
      </c>
      <c r="H34" s="140">
        <f>0</f>
        <v>0</v>
      </c>
      <c r="I34" s="140">
        <f>0</f>
        <v>0</v>
      </c>
    </row>
    <row r="35" spans="1:11" ht="20.149999999999999" customHeight="1" x14ac:dyDescent="0.25">
      <c r="A35" s="138">
        <v>6</v>
      </c>
      <c r="B35" s="265" t="s">
        <v>148</v>
      </c>
      <c r="C35" s="266"/>
      <c r="D35" s="139">
        <v>250000</v>
      </c>
      <c r="E35" s="140">
        <f>D35</f>
        <v>250000</v>
      </c>
      <c r="F35" s="140">
        <f>0</f>
        <v>0</v>
      </c>
      <c r="G35" s="141">
        <v>500000</v>
      </c>
      <c r="H35" s="140">
        <f>G35</f>
        <v>500000</v>
      </c>
      <c r="I35" s="140">
        <f>0</f>
        <v>0</v>
      </c>
    </row>
    <row r="36" spans="1:11" ht="20.149999999999999" customHeight="1" x14ac:dyDescent="0.25">
      <c r="A36" s="151"/>
      <c r="B36" s="270" t="s">
        <v>2</v>
      </c>
      <c r="C36" s="271"/>
      <c r="D36" s="172">
        <f>SUM(D29:D35,D19,D20,D22,D24,D26,D28)</f>
        <v>1137296</v>
      </c>
      <c r="E36" s="172">
        <f>SUM(E29:E35,E19,E20,E22,E24,E26,E28)</f>
        <v>1137296</v>
      </c>
      <c r="F36" s="172">
        <f>SUM(F29:F35,F19,F20,F22,F24,F26,F28)</f>
        <v>0</v>
      </c>
      <c r="G36" s="173">
        <f>SUM(G28:G35,G19,G20,G22,G24,G26)</f>
        <v>1672887</v>
      </c>
      <c r="H36" s="174">
        <f>SUM(H28:H35,H19,H20,H22,H24,H26)</f>
        <v>1672887</v>
      </c>
      <c r="I36" s="172">
        <f>SUM(I29:I35,I19,I20,I22,I24,I26,I28)</f>
        <v>0</v>
      </c>
    </row>
    <row r="37" spans="1:11" x14ac:dyDescent="0.25">
      <c r="B37" s="152" t="s">
        <v>1</v>
      </c>
      <c r="C37" s="153"/>
      <c r="D37" s="153"/>
      <c r="E37" s="153"/>
      <c r="F37" s="153"/>
    </row>
    <row r="38" spans="1:11" ht="13" x14ac:dyDescent="0.3">
      <c r="B38" s="264" t="s">
        <v>114</v>
      </c>
      <c r="C38" s="264"/>
      <c r="D38" s="264"/>
      <c r="E38" s="264"/>
      <c r="F38" s="264"/>
      <c r="G38" s="264"/>
      <c r="H38" s="264"/>
      <c r="I38" s="264"/>
    </row>
    <row r="39" spans="1:11" ht="13" x14ac:dyDescent="0.3">
      <c r="B39" s="264" t="s">
        <v>11</v>
      </c>
      <c r="C39" s="264"/>
      <c r="D39" s="264"/>
      <c r="E39" s="264"/>
      <c r="F39" s="264"/>
      <c r="G39" s="264"/>
      <c r="H39" s="264"/>
      <c r="I39" s="264"/>
    </row>
    <row r="40" spans="1:11" ht="13" x14ac:dyDescent="0.3">
      <c r="B40" s="169" t="s">
        <v>242</v>
      </c>
      <c r="C40" s="169"/>
      <c r="D40" s="169"/>
      <c r="E40" s="169"/>
      <c r="F40" s="169"/>
      <c r="G40" s="169"/>
      <c r="H40" s="169"/>
      <c r="I40" s="169"/>
    </row>
    <row r="41" spans="1:11" ht="13" x14ac:dyDescent="0.3">
      <c r="B41" s="264" t="s">
        <v>252</v>
      </c>
      <c r="C41" s="264"/>
      <c r="D41" s="264"/>
      <c r="E41" s="264"/>
      <c r="F41" s="264"/>
      <c r="G41" s="264"/>
      <c r="H41" s="264"/>
      <c r="I41" s="264"/>
    </row>
    <row r="42" spans="1:11" s="178" customFormat="1" ht="13" x14ac:dyDescent="0.3">
      <c r="B42" s="264" t="s">
        <v>249</v>
      </c>
      <c r="C42" s="264"/>
      <c r="D42" s="264"/>
      <c r="E42" s="264"/>
      <c r="F42" s="264"/>
      <c r="G42" s="264"/>
      <c r="H42" s="264"/>
      <c r="I42" s="264"/>
    </row>
    <row r="43" spans="1:11" s="178" customFormat="1" ht="13" x14ac:dyDescent="0.3">
      <c r="B43" s="179"/>
      <c r="C43" s="179"/>
      <c r="D43" s="179"/>
      <c r="E43" s="179"/>
      <c r="F43" s="179"/>
      <c r="G43" s="179"/>
      <c r="H43" s="179"/>
      <c r="I43" s="179"/>
    </row>
    <row r="44" spans="1:11" ht="15.5" x14ac:dyDescent="0.35">
      <c r="B44" s="154"/>
      <c r="C44" s="154"/>
      <c r="D44" s="154"/>
      <c r="E44" s="154"/>
      <c r="F44" s="154"/>
      <c r="G44" s="154"/>
      <c r="H44" s="165" t="s">
        <v>223</v>
      </c>
      <c r="I44" s="163"/>
    </row>
    <row r="45" spans="1:11" ht="15.5" x14ac:dyDescent="0.35">
      <c r="H45" s="272" t="s">
        <v>222</v>
      </c>
      <c r="I45" s="273"/>
      <c r="J45" s="261" t="s">
        <v>233</v>
      </c>
      <c r="K45" s="261"/>
    </row>
    <row r="46" spans="1:11" ht="15.5" x14ac:dyDescent="0.25">
      <c r="H46" s="164" t="s">
        <v>131</v>
      </c>
      <c r="I46" s="164" t="s">
        <v>132</v>
      </c>
      <c r="J46" s="166" t="s">
        <v>131</v>
      </c>
      <c r="K46" s="166" t="s">
        <v>132</v>
      </c>
    </row>
    <row r="47" spans="1:11" ht="15.5" x14ac:dyDescent="0.35">
      <c r="H47" s="170">
        <f>'2-Tuit &amp; Oth NGF Rev'!D22-'2-Tuit &amp; Oth NGF Rev'!C22-'3-Academic-Financial'!F36</f>
        <v>0</v>
      </c>
      <c r="I47" s="170">
        <f>'2-Tuit &amp; Oth NGF Rev'!E22-'2-Tuit &amp; Oth NGF Rev'!C22-'3-Academic-Financial'!I36</f>
        <v>0</v>
      </c>
      <c r="J47" s="167"/>
      <c r="K47" s="167"/>
    </row>
    <row r="49" spans="2:6" x14ac:dyDescent="0.25">
      <c r="B49" s="269"/>
      <c r="C49" s="269"/>
      <c r="D49" s="269"/>
      <c r="E49" s="269"/>
      <c r="F49" s="269"/>
    </row>
  </sheetData>
  <sheetProtection insertRows="0" selectLockedCells="1" selectUnlockedCells="1"/>
  <mergeCells count="39">
    <mergeCell ref="A16:K16"/>
    <mergeCell ref="B21:C21"/>
    <mergeCell ref="G17:I17"/>
    <mergeCell ref="B18:C18"/>
    <mergeCell ref="B26:C26"/>
    <mergeCell ref="B20:C20"/>
    <mergeCell ref="K17:L17"/>
    <mergeCell ref="D17:F17"/>
    <mergeCell ref="B17:C17"/>
    <mergeCell ref="B49:F49"/>
    <mergeCell ref="B32:C32"/>
    <mergeCell ref="B36:C36"/>
    <mergeCell ref="B34:C34"/>
    <mergeCell ref="B33:C33"/>
    <mergeCell ref="B41:I41"/>
    <mergeCell ref="B42:I42"/>
    <mergeCell ref="H45:I45"/>
    <mergeCell ref="J45:K45"/>
    <mergeCell ref="B19:C19"/>
    <mergeCell ref="B39:I39"/>
    <mergeCell ref="B38:I38"/>
    <mergeCell ref="B35:C35"/>
    <mergeCell ref="B27:C27"/>
    <mergeCell ref="B29:C29"/>
    <mergeCell ref="B28:C28"/>
    <mergeCell ref="A12:K12"/>
    <mergeCell ref="J13:K13"/>
    <mergeCell ref="A4:K5"/>
    <mergeCell ref="A2:I2"/>
    <mergeCell ref="A6:A10"/>
    <mergeCell ref="B6:K6"/>
    <mergeCell ref="B8:B10"/>
    <mergeCell ref="D9:F9"/>
    <mergeCell ref="G9:I9"/>
    <mergeCell ref="D7:I7"/>
    <mergeCell ref="K8:K10"/>
    <mergeCell ref="J8:J10"/>
    <mergeCell ref="D8:I8"/>
    <mergeCell ref="C8:C10"/>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11 D21:D27 G20:G21 G30:G32 G23:G2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zoomScale="80" zoomScaleNormal="80" workbookViewId="0"/>
  </sheetViews>
  <sheetFormatPr defaultColWidth="9.1796875" defaultRowHeight="12.5" x14ac:dyDescent="0.25"/>
  <cols>
    <col min="1" max="1" width="9.1796875" style="8"/>
    <col min="2" max="2" width="64.1796875" style="8" customWidth="1"/>
    <col min="3" max="3" width="7.1796875" style="8" customWidth="1"/>
    <col min="4" max="4" width="18.54296875" style="8" customWidth="1"/>
    <col min="5" max="5" width="15.453125" style="8" customWidth="1"/>
    <col min="6" max="6" width="18.54296875" style="8" customWidth="1"/>
    <col min="7" max="7" width="16.453125" style="8" customWidth="1"/>
    <col min="8" max="8" width="57.7265625" style="8" customWidth="1"/>
    <col min="9" max="16384" width="9.1796875" style="8"/>
  </cols>
  <sheetData>
    <row r="1" spans="1:8" ht="20.149999999999999" customHeight="1" x14ac:dyDescent="0.25">
      <c r="A1" s="72" t="s">
        <v>212</v>
      </c>
      <c r="B1" s="72"/>
      <c r="C1" s="72"/>
      <c r="D1" s="72"/>
      <c r="E1" s="72"/>
      <c r="F1" s="72"/>
      <c r="G1" s="72"/>
    </row>
    <row r="2" spans="1:8" ht="20.149999999999999" customHeight="1" x14ac:dyDescent="0.25">
      <c r="A2" s="291" t="str">
        <f>'Institution ID'!C3</f>
        <v>Virginia Cooperative Extension &amp; Agricultural Experiment Station</v>
      </c>
      <c r="B2" s="291"/>
      <c r="C2" s="291"/>
      <c r="D2" s="291"/>
      <c r="E2" s="291"/>
      <c r="F2" s="291"/>
      <c r="G2" s="291"/>
    </row>
    <row r="3" spans="1:8" s="7" customFormat="1" ht="30" customHeight="1" x14ac:dyDescent="0.25">
      <c r="A3" s="299" t="s">
        <v>239</v>
      </c>
      <c r="B3" s="299"/>
      <c r="C3" s="299"/>
      <c r="D3" s="299"/>
      <c r="E3" s="299"/>
      <c r="F3" s="299"/>
      <c r="G3" s="299"/>
      <c r="H3" s="299"/>
    </row>
    <row r="4" spans="1:8" s="7" customFormat="1" ht="60.65" customHeight="1" thickBot="1" x14ac:dyDescent="0.3">
      <c r="A4" s="300"/>
      <c r="B4" s="300"/>
      <c r="C4" s="300"/>
      <c r="D4" s="300"/>
      <c r="E4" s="300"/>
      <c r="F4" s="300"/>
      <c r="G4" s="300"/>
      <c r="H4" s="300"/>
    </row>
    <row r="5" spans="1:8" s="3" customFormat="1" ht="20.149999999999999" customHeight="1" thickBot="1" x14ac:dyDescent="0.4">
      <c r="A5" s="292" t="s">
        <v>22</v>
      </c>
      <c r="B5" s="286" t="s">
        <v>127</v>
      </c>
      <c r="C5" s="287"/>
      <c r="D5" s="287"/>
      <c r="E5" s="287"/>
      <c r="F5" s="287"/>
      <c r="G5" s="287"/>
      <c r="H5" s="288" t="s">
        <v>128</v>
      </c>
    </row>
    <row r="6" spans="1:8" s="3" customFormat="1" ht="20.149999999999999" customHeight="1" thickBot="1" x14ac:dyDescent="0.4">
      <c r="A6" s="293"/>
      <c r="B6" s="56"/>
      <c r="C6" s="59"/>
      <c r="D6" s="286" t="s">
        <v>133</v>
      </c>
      <c r="E6" s="287"/>
      <c r="F6" s="287"/>
      <c r="G6" s="287"/>
      <c r="H6" s="289"/>
    </row>
    <row r="7" spans="1:8" s="3" customFormat="1" ht="20.149999999999999" customHeight="1" thickBot="1" x14ac:dyDescent="0.4">
      <c r="A7" s="293"/>
      <c r="B7" s="288" t="s">
        <v>156</v>
      </c>
      <c r="C7" s="296" t="s">
        <v>115</v>
      </c>
      <c r="D7" s="287"/>
      <c r="E7" s="287"/>
      <c r="F7" s="287"/>
      <c r="G7" s="287"/>
      <c r="H7" s="289"/>
    </row>
    <row r="8" spans="1:8" s="3" customFormat="1" ht="20.149999999999999" customHeight="1" thickBot="1" x14ac:dyDescent="0.4">
      <c r="A8" s="293"/>
      <c r="B8" s="289"/>
      <c r="C8" s="297"/>
      <c r="D8" s="286" t="s">
        <v>131</v>
      </c>
      <c r="E8" s="287"/>
      <c r="F8" s="290" t="s">
        <v>132</v>
      </c>
      <c r="G8" s="287"/>
      <c r="H8" s="289"/>
    </row>
    <row r="9" spans="1:8" s="3" customFormat="1" ht="42" customHeight="1" thickBot="1" x14ac:dyDescent="0.4">
      <c r="A9" s="294"/>
      <c r="B9" s="295"/>
      <c r="C9" s="298"/>
      <c r="D9" s="73" t="s">
        <v>112</v>
      </c>
      <c r="E9" s="74" t="s">
        <v>126</v>
      </c>
      <c r="F9" s="75" t="s">
        <v>112</v>
      </c>
      <c r="G9" s="74" t="s">
        <v>126</v>
      </c>
      <c r="H9" s="289"/>
    </row>
    <row r="10" spans="1:8" ht="70" customHeight="1" thickBot="1" x14ac:dyDescent="0.3">
      <c r="A10" s="54">
        <v>1</v>
      </c>
      <c r="B10" s="186" t="s">
        <v>247</v>
      </c>
      <c r="C10" s="57">
        <v>3</v>
      </c>
      <c r="D10" s="52">
        <f>E10</f>
        <v>363000</v>
      </c>
      <c r="E10" s="52">
        <v>363000</v>
      </c>
      <c r="F10" s="52">
        <f>G10</f>
        <v>726000</v>
      </c>
      <c r="G10" s="52">
        <f>E10*2</f>
        <v>726000</v>
      </c>
      <c r="H10" s="191" t="s">
        <v>253</v>
      </c>
    </row>
    <row r="11" spans="1:8" ht="70" customHeight="1" thickTop="1" thickBot="1" x14ac:dyDescent="0.3">
      <c r="A11" s="55">
        <v>2</v>
      </c>
      <c r="B11" s="187" t="s">
        <v>248</v>
      </c>
      <c r="C11" s="58">
        <v>3</v>
      </c>
      <c r="D11" s="53">
        <f>E11</f>
        <v>290000</v>
      </c>
      <c r="E11" s="53">
        <v>290000</v>
      </c>
      <c r="F11" s="53">
        <f>G11</f>
        <v>580000</v>
      </c>
      <c r="G11" s="53">
        <v>580000</v>
      </c>
      <c r="H11" s="192" t="s">
        <v>258</v>
      </c>
    </row>
    <row r="12" spans="1:8" ht="70" customHeight="1" thickTop="1" thickBot="1" x14ac:dyDescent="0.3">
      <c r="A12" s="196">
        <v>3</v>
      </c>
      <c r="B12" s="197" t="s">
        <v>246</v>
      </c>
      <c r="C12" s="198">
        <v>3</v>
      </c>
      <c r="D12" s="63">
        <f>E12</f>
        <v>1290000</v>
      </c>
      <c r="E12" s="63">
        <v>1290000</v>
      </c>
      <c r="F12" s="63">
        <f>0</f>
        <v>0</v>
      </c>
      <c r="G12" s="63">
        <f>0</f>
        <v>0</v>
      </c>
      <c r="H12" s="199" t="s">
        <v>254</v>
      </c>
    </row>
    <row r="13" spans="1:8" ht="70" customHeight="1" thickTop="1" thickBot="1" x14ac:dyDescent="0.3">
      <c r="A13" s="196">
        <v>4</v>
      </c>
      <c r="B13" s="197" t="s">
        <v>262</v>
      </c>
      <c r="C13" s="201">
        <v>3</v>
      </c>
      <c r="D13" s="63">
        <f>('3-Academic-Financial'!D29+'3-Academic-Financial'!D35)*0.95</f>
        <v>903095.64999999991</v>
      </c>
      <c r="E13" s="63">
        <f>D13</f>
        <v>903095.64999999991</v>
      </c>
      <c r="F13" s="202">
        <f>('3-Academic-Financial'!G29+'3-Academic-Financial'!G35)*0.95</f>
        <v>1234195.3499999999</v>
      </c>
      <c r="G13" s="63">
        <f>F13</f>
        <v>1234195.3499999999</v>
      </c>
      <c r="H13" s="203" t="s">
        <v>263</v>
      </c>
    </row>
    <row r="14" spans="1:8" s="60" customFormat="1" ht="16" thickTop="1" x14ac:dyDescent="0.25">
      <c r="A14" s="61"/>
      <c r="B14" s="61"/>
      <c r="C14" s="200"/>
      <c r="D14" s="185">
        <f>SUM(D10:D13)</f>
        <v>2846095.65</v>
      </c>
      <c r="E14" s="185">
        <f t="shared" ref="E14:G14" si="0">SUM(E10:E13)</f>
        <v>2846095.65</v>
      </c>
      <c r="F14" s="185">
        <f t="shared" si="0"/>
        <v>2540195.3499999996</v>
      </c>
      <c r="G14" s="185">
        <f t="shared" si="0"/>
        <v>2540195.3499999996</v>
      </c>
      <c r="H14" s="61"/>
    </row>
    <row r="15" spans="1:8" x14ac:dyDescent="0.25">
      <c r="B15" s="285"/>
      <c r="C15" s="285"/>
      <c r="D15" s="285"/>
      <c r="E15" s="285"/>
    </row>
  </sheetData>
  <mergeCells count="12">
    <mergeCell ref="B15:E15"/>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8" customFormat="1" ht="20.149999999999999" customHeight="1" x14ac:dyDescent="0.45">
      <c r="A1" s="227" t="str">
        <f>'Institution ID'!A1</f>
        <v>Six-Year Plans - Part I (2021): 2022-23 through 2027-28</v>
      </c>
      <c r="B1" s="227"/>
      <c r="C1" s="227"/>
      <c r="D1" s="227"/>
      <c r="E1" s="227"/>
      <c r="F1" s="227"/>
      <c r="G1" s="227"/>
      <c r="H1" s="227"/>
      <c r="I1" s="14"/>
      <c r="J1" s="11"/>
      <c r="K1" s="11"/>
      <c r="L1" s="11"/>
      <c r="M1" s="11"/>
    </row>
    <row r="2" spans="1:13" s="8" customFormat="1" ht="20.149999999999999" customHeight="1" x14ac:dyDescent="0.25">
      <c r="A2" s="48" t="str">
        <f>'Institution ID'!C3</f>
        <v>Virginia Cooperative Extension &amp; Agricultural Experiment Station</v>
      </c>
      <c r="B2" s="50"/>
      <c r="C2" s="50"/>
      <c r="D2" s="50"/>
      <c r="E2" s="50"/>
      <c r="F2" s="50"/>
      <c r="G2" s="50"/>
      <c r="H2" s="50"/>
      <c r="I2" s="50"/>
      <c r="J2" s="11"/>
      <c r="K2" s="11"/>
      <c r="L2" s="11"/>
      <c r="M2" s="11"/>
    </row>
    <row r="3" spans="1:13" ht="20.149999999999999" customHeight="1" x14ac:dyDescent="0.25">
      <c r="A3" s="49" t="s">
        <v>72</v>
      </c>
      <c r="B3" s="49"/>
      <c r="C3" s="49"/>
      <c r="D3" s="49"/>
      <c r="E3" s="49"/>
      <c r="F3" s="49"/>
      <c r="G3" s="49"/>
      <c r="H3" s="49"/>
      <c r="I3" s="49"/>
    </row>
    <row r="4" spans="1:13" ht="20.149999999999999" customHeight="1" x14ac:dyDescent="0.25">
      <c r="A4" s="49" t="s">
        <v>13</v>
      </c>
      <c r="B4" s="49"/>
      <c r="C4" s="49"/>
      <c r="D4" s="49"/>
      <c r="E4" s="49"/>
      <c r="F4" s="49"/>
      <c r="G4" s="49"/>
      <c r="H4" s="49"/>
      <c r="I4" s="49"/>
    </row>
    <row r="5" spans="1:13" s="9" customFormat="1" ht="20.149999999999999" customHeight="1" thickBot="1" x14ac:dyDescent="0.4">
      <c r="A5" s="16"/>
      <c r="B5" s="16"/>
      <c r="C5" s="16"/>
      <c r="D5" s="16"/>
      <c r="E5" s="16"/>
      <c r="F5" s="16"/>
      <c r="G5" s="16"/>
      <c r="H5" s="16"/>
      <c r="I5" s="16"/>
    </row>
    <row r="6" spans="1:13" s="17" customFormat="1" ht="20.149999999999999" customHeight="1" x14ac:dyDescent="0.25">
      <c r="A6" s="367" t="s">
        <v>71</v>
      </c>
      <c r="B6" s="368"/>
      <c r="C6" s="368"/>
      <c r="D6" s="368"/>
      <c r="E6" s="368"/>
      <c r="F6" s="368"/>
      <c r="G6" s="368"/>
      <c r="H6" s="369"/>
      <c r="I6" s="23"/>
    </row>
    <row r="7" spans="1:13" s="18" customFormat="1" ht="20.149999999999999" customHeight="1" x14ac:dyDescent="0.25">
      <c r="A7" s="307" t="s">
        <v>28</v>
      </c>
      <c r="B7" s="370"/>
      <c r="C7" s="370"/>
      <c r="D7" s="370"/>
      <c r="E7" s="370"/>
      <c r="F7" s="370"/>
      <c r="G7" s="370"/>
      <c r="H7" s="301"/>
    </row>
    <row r="8" spans="1:13" s="8" customFormat="1" ht="20.149999999999999" customHeight="1" x14ac:dyDescent="0.25">
      <c r="A8" s="371" t="s">
        <v>14</v>
      </c>
      <c r="B8" s="309" t="s">
        <v>26</v>
      </c>
      <c r="C8" s="309"/>
      <c r="D8" s="309"/>
      <c r="E8" s="309" t="s">
        <v>27</v>
      </c>
      <c r="F8" s="309"/>
      <c r="G8" s="309"/>
      <c r="H8" s="342" t="s">
        <v>16</v>
      </c>
    </row>
    <row r="9" spans="1:13" s="8" customFormat="1" ht="20.149999999999999" customHeight="1" x14ac:dyDescent="0.25">
      <c r="A9" s="372"/>
      <c r="B9" s="43" t="s">
        <v>41</v>
      </c>
      <c r="C9" s="43" t="s">
        <v>42</v>
      </c>
      <c r="D9" s="43" t="s">
        <v>16</v>
      </c>
      <c r="E9" s="43" t="s">
        <v>41</v>
      </c>
      <c r="F9" s="43" t="s">
        <v>42</v>
      </c>
      <c r="G9" s="43" t="s">
        <v>16</v>
      </c>
      <c r="H9" s="343"/>
    </row>
    <row r="10" spans="1:13" s="8" customFormat="1" ht="20.149999999999999" customHeight="1" x14ac:dyDescent="0.25">
      <c r="A10" s="30" t="s">
        <v>73</v>
      </c>
      <c r="B10" s="19">
        <v>206500</v>
      </c>
      <c r="C10" s="19">
        <v>58002</v>
      </c>
      <c r="D10" s="20">
        <f>B10+C10</f>
        <v>264502</v>
      </c>
      <c r="E10" s="19">
        <v>73902</v>
      </c>
      <c r="F10" s="19">
        <v>19763</v>
      </c>
      <c r="G10" s="27">
        <f>E10+F10</f>
        <v>93665</v>
      </c>
      <c r="H10" s="29">
        <f>SUM(D10,G10)</f>
        <v>358167</v>
      </c>
    </row>
    <row r="11" spans="1:13" s="8" customFormat="1" ht="20.149999999999999" customHeight="1" x14ac:dyDescent="0.25">
      <c r="A11" s="24" t="s">
        <v>29</v>
      </c>
      <c r="B11" s="19">
        <v>0</v>
      </c>
      <c r="C11" s="19">
        <v>0</v>
      </c>
      <c r="D11" s="20">
        <f>B11+C11</f>
        <v>0</v>
      </c>
      <c r="E11" s="19">
        <v>0</v>
      </c>
      <c r="F11" s="19">
        <v>0</v>
      </c>
      <c r="G11" s="27">
        <f>E11+F11</f>
        <v>0</v>
      </c>
      <c r="H11" s="29">
        <f>SUM(D11,G11)</f>
        <v>0</v>
      </c>
    </row>
    <row r="12" spans="1:13" s="8" customFormat="1" ht="20.149999999999999" customHeight="1" x14ac:dyDescent="0.25">
      <c r="A12" s="24" t="s">
        <v>30</v>
      </c>
      <c r="B12" s="21">
        <v>0</v>
      </c>
      <c r="C12" s="21">
        <v>0</v>
      </c>
      <c r="D12" s="22">
        <f t="shared" ref="D12:D25" si="0">B12+C12</f>
        <v>0</v>
      </c>
      <c r="E12" s="21">
        <v>830621</v>
      </c>
      <c r="F12" s="21">
        <v>19920</v>
      </c>
      <c r="G12" s="28">
        <f t="shared" ref="G12:G25" si="1">E12+F12</f>
        <v>850541</v>
      </c>
      <c r="H12" s="29">
        <f t="shared" ref="H12:H25" si="2">SUM(D12,G12)</f>
        <v>850541</v>
      </c>
    </row>
    <row r="13" spans="1:13" s="8" customFormat="1" ht="20.149999999999999" customHeight="1" x14ac:dyDescent="0.25">
      <c r="A13" s="24" t="s">
        <v>31</v>
      </c>
      <c r="B13" s="21">
        <v>0</v>
      </c>
      <c r="C13" s="21">
        <v>0</v>
      </c>
      <c r="D13" s="22">
        <f t="shared" si="0"/>
        <v>0</v>
      </c>
      <c r="E13" s="21">
        <v>38052</v>
      </c>
      <c r="F13" s="21">
        <v>0</v>
      </c>
      <c r="G13" s="28">
        <f t="shared" si="1"/>
        <v>38052</v>
      </c>
      <c r="H13" s="29">
        <f t="shared" si="2"/>
        <v>38052</v>
      </c>
    </row>
    <row r="14" spans="1:13" s="8" customFormat="1" ht="20.149999999999999" customHeight="1" x14ac:dyDescent="0.25">
      <c r="A14" s="39" t="s">
        <v>92</v>
      </c>
      <c r="B14" s="41"/>
      <c r="C14" s="41"/>
      <c r="D14" s="41"/>
      <c r="E14" s="41"/>
      <c r="F14" s="41"/>
      <c r="G14" s="42"/>
      <c r="H14" s="42"/>
    </row>
    <row r="15" spans="1:13" s="8" customFormat="1" ht="20.149999999999999" customHeight="1" x14ac:dyDescent="0.25">
      <c r="A15" s="24" t="s">
        <v>32</v>
      </c>
      <c r="B15" s="21">
        <v>0</v>
      </c>
      <c r="C15" s="21">
        <v>0</v>
      </c>
      <c r="D15" s="22">
        <f t="shared" si="0"/>
        <v>0</v>
      </c>
      <c r="E15" s="21">
        <v>0</v>
      </c>
      <c r="F15" s="21">
        <v>0</v>
      </c>
      <c r="G15" s="28">
        <f t="shared" si="1"/>
        <v>0</v>
      </c>
      <c r="H15" s="29">
        <f t="shared" si="2"/>
        <v>0</v>
      </c>
    </row>
    <row r="16" spans="1:13" s="8" customFormat="1" ht="20.149999999999999" customHeight="1" x14ac:dyDescent="0.25">
      <c r="A16" s="24" t="s">
        <v>33</v>
      </c>
      <c r="B16" s="41"/>
      <c r="C16" s="41"/>
      <c r="D16" s="41"/>
      <c r="E16" s="41"/>
      <c r="F16" s="41"/>
      <c r="G16" s="42"/>
      <c r="H16" s="42"/>
    </row>
    <row r="17" spans="1:8" s="8" customFormat="1" ht="20.149999999999999" customHeight="1" x14ac:dyDescent="0.25">
      <c r="A17" s="24" t="s">
        <v>34</v>
      </c>
      <c r="B17" s="21">
        <v>0</v>
      </c>
      <c r="C17" s="21">
        <v>0</v>
      </c>
      <c r="D17" s="22">
        <f t="shared" si="0"/>
        <v>0</v>
      </c>
      <c r="E17" s="21">
        <v>0</v>
      </c>
      <c r="F17" s="21">
        <v>0</v>
      </c>
      <c r="G17" s="28">
        <f t="shared" si="1"/>
        <v>0</v>
      </c>
      <c r="H17" s="29">
        <f t="shared" si="2"/>
        <v>0</v>
      </c>
    </row>
    <row r="18" spans="1:8" s="8" customFormat="1" ht="20.149999999999999" customHeight="1" x14ac:dyDescent="0.25">
      <c r="A18" s="24" t="s">
        <v>15</v>
      </c>
      <c r="B18" s="21">
        <v>0</v>
      </c>
      <c r="C18" s="21">
        <v>0</v>
      </c>
      <c r="D18" s="22">
        <f t="shared" si="0"/>
        <v>0</v>
      </c>
      <c r="E18" s="21">
        <v>0</v>
      </c>
      <c r="F18" s="21">
        <v>0</v>
      </c>
      <c r="G18" s="28">
        <f t="shared" si="1"/>
        <v>0</v>
      </c>
      <c r="H18" s="29">
        <f t="shared" si="2"/>
        <v>0</v>
      </c>
    </row>
    <row r="19" spans="1:8" s="8" customFormat="1" ht="20.149999999999999" customHeight="1" x14ac:dyDescent="0.25">
      <c r="A19" s="24" t="s">
        <v>35</v>
      </c>
      <c r="B19" s="21">
        <v>0</v>
      </c>
      <c r="C19" s="21">
        <v>0</v>
      </c>
      <c r="D19" s="22">
        <f t="shared" si="0"/>
        <v>0</v>
      </c>
      <c r="E19" s="21">
        <v>0</v>
      </c>
      <c r="F19" s="21">
        <v>0</v>
      </c>
      <c r="G19" s="28">
        <f t="shared" si="1"/>
        <v>0</v>
      </c>
      <c r="H19" s="29">
        <f t="shared" si="2"/>
        <v>0</v>
      </c>
    </row>
    <row r="20" spans="1:8" s="8" customFormat="1" ht="20.149999999999999" customHeight="1" x14ac:dyDescent="0.25">
      <c r="A20" s="24" t="s">
        <v>36</v>
      </c>
      <c r="B20" s="21">
        <v>0</v>
      </c>
      <c r="C20" s="21">
        <v>0</v>
      </c>
      <c r="D20" s="22">
        <f t="shared" si="0"/>
        <v>0</v>
      </c>
      <c r="E20" s="21">
        <v>16913</v>
      </c>
      <c r="F20" s="21">
        <v>0</v>
      </c>
      <c r="G20" s="28">
        <f t="shared" si="1"/>
        <v>16913</v>
      </c>
      <c r="H20" s="29">
        <f t="shared" si="2"/>
        <v>16913</v>
      </c>
    </row>
    <row r="21" spans="1:8" s="8" customFormat="1" ht="20.149999999999999" customHeight="1" x14ac:dyDescent="0.25">
      <c r="A21" s="24" t="s">
        <v>37</v>
      </c>
      <c r="B21" s="21">
        <v>32682</v>
      </c>
      <c r="C21" s="21">
        <v>0</v>
      </c>
      <c r="D21" s="22">
        <f t="shared" si="0"/>
        <v>32682</v>
      </c>
      <c r="E21" s="21">
        <v>0</v>
      </c>
      <c r="F21" s="21">
        <v>0</v>
      </c>
      <c r="G21" s="28">
        <f t="shared" si="1"/>
        <v>0</v>
      </c>
      <c r="H21" s="29">
        <f t="shared" si="2"/>
        <v>32682</v>
      </c>
    </row>
    <row r="22" spans="1:8" s="8" customFormat="1" ht="20.149999999999999" customHeight="1" x14ac:dyDescent="0.25">
      <c r="A22" s="24" t="s">
        <v>38</v>
      </c>
      <c r="B22" s="21">
        <v>0</v>
      </c>
      <c r="C22" s="21">
        <v>0</v>
      </c>
      <c r="D22" s="22">
        <f t="shared" si="0"/>
        <v>0</v>
      </c>
      <c r="E22" s="21">
        <v>0</v>
      </c>
      <c r="F22" s="21">
        <v>0</v>
      </c>
      <c r="G22" s="28">
        <f t="shared" si="1"/>
        <v>0</v>
      </c>
      <c r="H22" s="29">
        <f t="shared" si="2"/>
        <v>0</v>
      </c>
    </row>
    <row r="23" spans="1:8" s="8" customFormat="1" ht="20.149999999999999" customHeight="1" x14ac:dyDescent="0.25">
      <c r="A23" s="24" t="s">
        <v>39</v>
      </c>
      <c r="B23" s="21">
        <v>120156</v>
      </c>
      <c r="C23" s="21">
        <v>0</v>
      </c>
      <c r="D23" s="22">
        <f t="shared" si="0"/>
        <v>120156</v>
      </c>
      <c r="E23" s="21">
        <v>0</v>
      </c>
      <c r="F23" s="21">
        <v>0</v>
      </c>
      <c r="G23" s="28">
        <f t="shared" si="1"/>
        <v>0</v>
      </c>
      <c r="H23" s="29">
        <f t="shared" si="2"/>
        <v>120156</v>
      </c>
    </row>
    <row r="24" spans="1:8" s="8" customFormat="1" ht="20.149999999999999" customHeight="1" x14ac:dyDescent="0.25">
      <c r="A24" s="47" t="s">
        <v>109</v>
      </c>
      <c r="B24" s="21">
        <v>16341</v>
      </c>
      <c r="C24" s="21">
        <v>4520</v>
      </c>
      <c r="D24" s="22">
        <f t="shared" ref="D24" si="3">B24+C24</f>
        <v>20861</v>
      </c>
      <c r="E24" s="21">
        <v>9648</v>
      </c>
      <c r="F24" s="21">
        <v>0</v>
      </c>
      <c r="G24" s="28">
        <f t="shared" ref="G24" si="4">E24+F24</f>
        <v>9648</v>
      </c>
      <c r="H24" s="29">
        <f t="shared" ref="H24" si="5">SUM(D24,G24)</f>
        <v>30509</v>
      </c>
    </row>
    <row r="25" spans="1:8" s="8" customFormat="1" ht="20.149999999999999" customHeight="1" x14ac:dyDescent="0.25">
      <c r="A25" s="24" t="s">
        <v>40</v>
      </c>
      <c r="B25" s="21">
        <v>0</v>
      </c>
      <c r="C25" s="21">
        <v>0</v>
      </c>
      <c r="D25" s="22">
        <f t="shared" si="0"/>
        <v>0</v>
      </c>
      <c r="E25" s="21">
        <v>0</v>
      </c>
      <c r="F25" s="21">
        <v>16480</v>
      </c>
      <c r="G25" s="28">
        <f t="shared" si="1"/>
        <v>16480</v>
      </c>
      <c r="H25" s="29">
        <f t="shared" si="2"/>
        <v>16480</v>
      </c>
    </row>
    <row r="26" spans="1:8" s="8" customFormat="1" ht="20.149999999999999" customHeight="1" thickBot="1" x14ac:dyDescent="0.3">
      <c r="A26" s="25" t="s">
        <v>16</v>
      </c>
      <c r="B26" s="26">
        <f>SUM(B10:B25)</f>
        <v>375679</v>
      </c>
      <c r="C26" s="26">
        <f t="shared" ref="C26:H26" si="6">SUM(C10:C25)</f>
        <v>62522</v>
      </c>
      <c r="D26" s="26">
        <f t="shared" si="6"/>
        <v>438201</v>
      </c>
      <c r="E26" s="26">
        <f t="shared" si="6"/>
        <v>969136</v>
      </c>
      <c r="F26" s="26">
        <f t="shared" si="6"/>
        <v>56163</v>
      </c>
      <c r="G26" s="26">
        <f t="shared" si="6"/>
        <v>1025299</v>
      </c>
      <c r="H26" s="26">
        <f t="shared" si="6"/>
        <v>1463500</v>
      </c>
    </row>
    <row r="27" spans="1:8" s="18" customFormat="1" ht="20.149999999999999" customHeight="1" thickBot="1" x14ac:dyDescent="0.3">
      <c r="A27" s="305"/>
      <c r="B27" s="306"/>
      <c r="C27" s="306"/>
      <c r="D27" s="306"/>
      <c r="E27" s="306"/>
      <c r="F27" s="306"/>
      <c r="G27" s="306"/>
      <c r="H27" s="306"/>
    </row>
    <row r="28" spans="1:8" s="18" customFormat="1" ht="20.149999999999999" customHeight="1" x14ac:dyDescent="0.25">
      <c r="A28" s="302" t="s">
        <v>24</v>
      </c>
      <c r="B28" s="303"/>
      <c r="C28" s="303"/>
      <c r="D28" s="303"/>
      <c r="E28" s="303"/>
      <c r="F28" s="303"/>
      <c r="G28" s="303"/>
      <c r="H28" s="304"/>
    </row>
    <row r="29" spans="1:8" s="8" customFormat="1" ht="20.149999999999999" customHeight="1" x14ac:dyDescent="0.25">
      <c r="A29" s="310" t="s">
        <v>14</v>
      </c>
      <c r="B29" s="309" t="s">
        <v>26</v>
      </c>
      <c r="C29" s="309"/>
      <c r="D29" s="309"/>
      <c r="E29" s="309" t="s">
        <v>27</v>
      </c>
      <c r="F29" s="309"/>
      <c r="G29" s="309"/>
      <c r="H29" s="301" t="s">
        <v>16</v>
      </c>
    </row>
    <row r="30" spans="1:8" s="8" customFormat="1" ht="20.149999999999999" customHeight="1" thickBot="1" x14ac:dyDescent="0.3">
      <c r="A30" s="311"/>
      <c r="B30" s="43" t="s">
        <v>41</v>
      </c>
      <c r="C30" s="43" t="s">
        <v>42</v>
      </c>
      <c r="D30" s="43" t="s">
        <v>16</v>
      </c>
      <c r="E30" s="43" t="s">
        <v>41</v>
      </c>
      <c r="F30" s="43" t="s">
        <v>42</v>
      </c>
      <c r="G30" s="43" t="s">
        <v>16</v>
      </c>
      <c r="H30" s="344"/>
    </row>
    <row r="31" spans="1:8" s="8" customFormat="1" ht="20.149999999999999" customHeight="1" x14ac:dyDescent="0.25">
      <c r="A31" s="30" t="s">
        <v>73</v>
      </c>
      <c r="B31" s="19">
        <v>342500</v>
      </c>
      <c r="C31" s="19">
        <v>76070</v>
      </c>
      <c r="D31" s="20">
        <f>B31+C31</f>
        <v>418570</v>
      </c>
      <c r="E31" s="19">
        <v>27845</v>
      </c>
      <c r="F31" s="19">
        <v>11470</v>
      </c>
      <c r="G31" s="27">
        <f>E31+F31</f>
        <v>39315</v>
      </c>
      <c r="H31" s="29">
        <f>SUM(D31,G31)</f>
        <v>457885</v>
      </c>
    </row>
    <row r="32" spans="1:8" s="8" customFormat="1" ht="20.149999999999999" customHeight="1" x14ac:dyDescent="0.25">
      <c r="A32" s="46" t="s">
        <v>29</v>
      </c>
      <c r="B32" s="19">
        <v>0</v>
      </c>
      <c r="C32" s="19">
        <v>0</v>
      </c>
      <c r="D32" s="20">
        <f>B32+C32</f>
        <v>0</v>
      </c>
      <c r="E32" s="19">
        <v>0</v>
      </c>
      <c r="F32" s="19">
        <v>0</v>
      </c>
      <c r="G32" s="27">
        <f>E32+F32</f>
        <v>0</v>
      </c>
      <c r="H32" s="29">
        <f>SUM(D32,G32)</f>
        <v>0</v>
      </c>
    </row>
    <row r="33" spans="1:8" s="8" customFormat="1" ht="20.149999999999999" customHeight="1" x14ac:dyDescent="0.25">
      <c r="A33" s="46" t="s">
        <v>30</v>
      </c>
      <c r="B33" s="21">
        <v>0</v>
      </c>
      <c r="C33" s="21">
        <v>0</v>
      </c>
      <c r="D33" s="22">
        <f t="shared" ref="D33:D34" si="7">B33+C33</f>
        <v>0</v>
      </c>
      <c r="E33" s="21">
        <v>920700</v>
      </c>
      <c r="F33" s="21">
        <v>0</v>
      </c>
      <c r="G33" s="28">
        <f t="shared" ref="G33:G34" si="8">E33+F33</f>
        <v>920700</v>
      </c>
      <c r="H33" s="29">
        <f t="shared" ref="H33:H34" si="9">SUM(D33,G33)</f>
        <v>920700</v>
      </c>
    </row>
    <row r="34" spans="1:8" s="8" customFormat="1" ht="20.149999999999999" customHeight="1" x14ac:dyDescent="0.25">
      <c r="A34" s="46" t="s">
        <v>31</v>
      </c>
      <c r="B34" s="21">
        <v>0</v>
      </c>
      <c r="C34" s="21">
        <v>0</v>
      </c>
      <c r="D34" s="22">
        <f t="shared" si="7"/>
        <v>0</v>
      </c>
      <c r="E34" s="21">
        <v>19800</v>
      </c>
      <c r="F34" s="21">
        <v>0</v>
      </c>
      <c r="G34" s="28">
        <f t="shared" si="8"/>
        <v>19800</v>
      </c>
      <c r="H34" s="29">
        <f t="shared" si="9"/>
        <v>19800</v>
      </c>
    </row>
    <row r="35" spans="1:8" s="8" customFormat="1" ht="20.149999999999999" customHeight="1" x14ac:dyDescent="0.25">
      <c r="A35" s="39" t="s">
        <v>92</v>
      </c>
      <c r="B35" s="41"/>
      <c r="C35" s="41"/>
      <c r="D35" s="41"/>
      <c r="E35" s="41"/>
      <c r="F35" s="41"/>
      <c r="G35" s="42"/>
      <c r="H35" s="42"/>
    </row>
    <row r="36" spans="1:8" s="8" customFormat="1" ht="20.149999999999999" customHeight="1" x14ac:dyDescent="0.25">
      <c r="A36" s="46" t="s">
        <v>32</v>
      </c>
      <c r="B36" s="21">
        <v>0</v>
      </c>
      <c r="C36" s="21">
        <v>0</v>
      </c>
      <c r="D36" s="22">
        <f t="shared" ref="D36" si="10">B36+C36</f>
        <v>0</v>
      </c>
      <c r="E36" s="21">
        <v>0</v>
      </c>
      <c r="F36" s="21">
        <v>0</v>
      </c>
      <c r="G36" s="28">
        <f t="shared" ref="G36" si="11">E36+F36</f>
        <v>0</v>
      </c>
      <c r="H36" s="29">
        <f t="shared" ref="H36" si="12">SUM(D36,G36)</f>
        <v>0</v>
      </c>
    </row>
    <row r="37" spans="1:8" s="8" customFormat="1" ht="20.149999999999999" customHeight="1" x14ac:dyDescent="0.25">
      <c r="A37" s="46" t="s">
        <v>33</v>
      </c>
      <c r="B37" s="21">
        <v>0</v>
      </c>
      <c r="C37" s="21">
        <v>0</v>
      </c>
      <c r="D37" s="22">
        <f t="shared" ref="D37" si="13">B37+C37</f>
        <v>0</v>
      </c>
      <c r="E37" s="21">
        <v>0</v>
      </c>
      <c r="F37" s="21">
        <v>0</v>
      </c>
      <c r="G37" s="28">
        <f t="shared" ref="G37" si="14">E37+F37</f>
        <v>0</v>
      </c>
      <c r="H37" s="29">
        <f t="shared" ref="H37" si="15">SUM(D37,G37)</f>
        <v>0</v>
      </c>
    </row>
    <row r="38" spans="1:8" s="8" customFormat="1" ht="20.149999999999999" customHeight="1" x14ac:dyDescent="0.25">
      <c r="A38" s="46" t="s">
        <v>34</v>
      </c>
      <c r="B38" s="21">
        <v>0</v>
      </c>
      <c r="C38" s="21">
        <v>0</v>
      </c>
      <c r="D38" s="22">
        <f t="shared" ref="D38:D46" si="16">B38+C38</f>
        <v>0</v>
      </c>
      <c r="E38" s="21">
        <v>0</v>
      </c>
      <c r="F38" s="21">
        <v>0</v>
      </c>
      <c r="G38" s="28">
        <f t="shared" ref="G38:G46" si="17">E38+F38</f>
        <v>0</v>
      </c>
      <c r="H38" s="29">
        <f t="shared" ref="H38:H46" si="18">SUM(D38,G38)</f>
        <v>0</v>
      </c>
    </row>
    <row r="39" spans="1:8" s="8" customFormat="1" ht="20.149999999999999" customHeight="1" x14ac:dyDescent="0.25">
      <c r="A39" s="46" t="s">
        <v>15</v>
      </c>
      <c r="B39" s="21">
        <v>0</v>
      </c>
      <c r="C39" s="21">
        <v>0</v>
      </c>
      <c r="D39" s="22">
        <f t="shared" si="16"/>
        <v>0</v>
      </c>
      <c r="E39" s="21">
        <v>0</v>
      </c>
      <c r="F39" s="21">
        <v>0</v>
      </c>
      <c r="G39" s="28">
        <f t="shared" si="17"/>
        <v>0</v>
      </c>
      <c r="H39" s="29">
        <f t="shared" si="18"/>
        <v>0</v>
      </c>
    </row>
    <row r="40" spans="1:8" s="8" customFormat="1" ht="20.149999999999999" customHeight="1" x14ac:dyDescent="0.25">
      <c r="A40" s="46" t="s">
        <v>35</v>
      </c>
      <c r="B40" s="21">
        <v>0</v>
      </c>
      <c r="C40" s="21">
        <v>0</v>
      </c>
      <c r="D40" s="22">
        <f t="shared" si="16"/>
        <v>0</v>
      </c>
      <c r="E40" s="21">
        <v>0</v>
      </c>
      <c r="F40" s="21">
        <v>0</v>
      </c>
      <c r="G40" s="28">
        <f t="shared" si="17"/>
        <v>0</v>
      </c>
      <c r="H40" s="29">
        <f t="shared" si="18"/>
        <v>0</v>
      </c>
    </row>
    <row r="41" spans="1:8" s="8" customFormat="1" ht="20.149999999999999" customHeight="1" x14ac:dyDescent="0.25">
      <c r="A41" s="46" t="s">
        <v>36</v>
      </c>
      <c r="B41" s="21">
        <v>0</v>
      </c>
      <c r="C41" s="21">
        <v>0</v>
      </c>
      <c r="D41" s="22">
        <f t="shared" si="16"/>
        <v>0</v>
      </c>
      <c r="E41" s="21">
        <v>0</v>
      </c>
      <c r="F41" s="21">
        <v>0</v>
      </c>
      <c r="G41" s="28">
        <f t="shared" si="17"/>
        <v>0</v>
      </c>
      <c r="H41" s="29">
        <f t="shared" si="18"/>
        <v>0</v>
      </c>
    </row>
    <row r="42" spans="1:8" s="8" customFormat="1" ht="20.149999999999999" customHeight="1" x14ac:dyDescent="0.25">
      <c r="A42" s="46" t="s">
        <v>37</v>
      </c>
      <c r="B42" s="21">
        <v>42885</v>
      </c>
      <c r="C42" s="21">
        <v>0</v>
      </c>
      <c r="D42" s="22">
        <f t="shared" si="16"/>
        <v>42885</v>
      </c>
      <c r="E42" s="21">
        <v>0</v>
      </c>
      <c r="F42" s="21">
        <v>0</v>
      </c>
      <c r="G42" s="28">
        <f t="shared" si="17"/>
        <v>0</v>
      </c>
      <c r="H42" s="29">
        <f t="shared" si="18"/>
        <v>42885</v>
      </c>
    </row>
    <row r="43" spans="1:8" s="8" customFormat="1" ht="20.149999999999999" customHeight="1" x14ac:dyDescent="0.25">
      <c r="A43" s="46" t="s">
        <v>38</v>
      </c>
      <c r="B43" s="21">
        <v>0</v>
      </c>
      <c r="C43" s="21">
        <v>0</v>
      </c>
      <c r="D43" s="22">
        <f t="shared" si="16"/>
        <v>0</v>
      </c>
      <c r="E43" s="21">
        <v>0</v>
      </c>
      <c r="F43" s="21">
        <v>0</v>
      </c>
      <c r="G43" s="28">
        <f t="shared" si="17"/>
        <v>0</v>
      </c>
      <c r="H43" s="29">
        <f t="shared" si="18"/>
        <v>0</v>
      </c>
    </row>
    <row r="44" spans="1:8" s="8" customFormat="1" ht="20.149999999999999" customHeight="1" x14ac:dyDescent="0.25">
      <c r="A44" s="46" t="s">
        <v>39</v>
      </c>
      <c r="B44" s="21">
        <v>90301</v>
      </c>
      <c r="C44" s="21">
        <v>0</v>
      </c>
      <c r="D44" s="22">
        <f t="shared" si="16"/>
        <v>90301</v>
      </c>
      <c r="E44" s="21">
        <v>0</v>
      </c>
      <c r="F44" s="21">
        <v>0</v>
      </c>
      <c r="G44" s="28">
        <f t="shared" si="17"/>
        <v>0</v>
      </c>
      <c r="H44" s="29">
        <f t="shared" si="18"/>
        <v>90301</v>
      </c>
    </row>
    <row r="45" spans="1:8" s="8" customFormat="1" ht="20.149999999999999" customHeight="1" x14ac:dyDescent="0.25">
      <c r="A45" s="47" t="s">
        <v>109</v>
      </c>
      <c r="B45" s="21">
        <v>10536</v>
      </c>
      <c r="C45" s="21">
        <v>0</v>
      </c>
      <c r="D45" s="22">
        <f t="shared" si="16"/>
        <v>10536</v>
      </c>
      <c r="E45" s="21">
        <v>2517</v>
      </c>
      <c r="F45" s="21">
        <v>0</v>
      </c>
      <c r="G45" s="28">
        <f t="shared" si="17"/>
        <v>2517</v>
      </c>
      <c r="H45" s="29">
        <f t="shared" si="18"/>
        <v>13053</v>
      </c>
    </row>
    <row r="46" spans="1:8" s="8" customFormat="1" ht="20.149999999999999" customHeight="1" x14ac:dyDescent="0.25">
      <c r="A46" s="46" t="s">
        <v>40</v>
      </c>
      <c r="B46" s="21">
        <v>0</v>
      </c>
      <c r="C46" s="21">
        <v>0</v>
      </c>
      <c r="D46" s="22">
        <f t="shared" si="16"/>
        <v>0</v>
      </c>
      <c r="E46" s="21">
        <v>0</v>
      </c>
      <c r="F46" s="21">
        <v>0</v>
      </c>
      <c r="G46" s="28">
        <f t="shared" si="17"/>
        <v>0</v>
      </c>
      <c r="H46" s="29">
        <f t="shared" si="18"/>
        <v>0</v>
      </c>
    </row>
    <row r="47" spans="1:8" s="8" customFormat="1" ht="20.149999999999999" customHeight="1" thickBot="1" x14ac:dyDescent="0.3">
      <c r="A47" s="25" t="s">
        <v>16</v>
      </c>
      <c r="B47" s="26">
        <f>SUM(B31:B46)</f>
        <v>486222</v>
      </c>
      <c r="C47" s="26">
        <f t="shared" ref="C47" si="19">SUM(C31:C46)</f>
        <v>76070</v>
      </c>
      <c r="D47" s="26">
        <f t="shared" ref="D47" si="20">SUM(D31:D46)</f>
        <v>562292</v>
      </c>
      <c r="E47" s="26">
        <f t="shared" ref="E47" si="21">SUM(E31:E46)</f>
        <v>970862</v>
      </c>
      <c r="F47" s="26">
        <f t="shared" ref="F47" si="22">SUM(F31:F46)</f>
        <v>11470</v>
      </c>
      <c r="G47" s="26">
        <f t="shared" ref="G47" si="23">SUM(G31:G46)</f>
        <v>982332</v>
      </c>
      <c r="H47" s="26">
        <f t="shared" ref="H47" si="24">SUM(H31:H46)</f>
        <v>1544624</v>
      </c>
    </row>
    <row r="48" spans="1:8" s="18" customFormat="1" ht="20.149999999999999" customHeight="1" thickBot="1" x14ac:dyDescent="0.3">
      <c r="A48" s="305"/>
      <c r="B48" s="306"/>
      <c r="C48" s="306"/>
      <c r="D48" s="306"/>
      <c r="E48" s="306"/>
      <c r="F48" s="306"/>
      <c r="G48" s="306"/>
      <c r="H48" s="306"/>
    </row>
    <row r="49" spans="1:8" s="18" customFormat="1" ht="20.149999999999999" customHeight="1" x14ac:dyDescent="0.25">
      <c r="A49" s="302" t="s">
        <v>21</v>
      </c>
      <c r="B49" s="303"/>
      <c r="C49" s="303"/>
      <c r="D49" s="303"/>
      <c r="E49" s="303"/>
      <c r="F49" s="303"/>
      <c r="G49" s="303"/>
      <c r="H49" s="304"/>
    </row>
    <row r="50" spans="1:8" s="8" customFormat="1" ht="20.149999999999999" customHeight="1" x14ac:dyDescent="0.25">
      <c r="A50" s="310" t="s">
        <v>14</v>
      </c>
      <c r="B50" s="309" t="s">
        <v>26</v>
      </c>
      <c r="C50" s="309"/>
      <c r="D50" s="309"/>
      <c r="E50" s="309" t="s">
        <v>27</v>
      </c>
      <c r="F50" s="309"/>
      <c r="G50" s="309"/>
      <c r="H50" s="301" t="s">
        <v>16</v>
      </c>
    </row>
    <row r="51" spans="1:8" s="8" customFormat="1" ht="20.149999999999999" customHeight="1" thickBot="1" x14ac:dyDescent="0.3">
      <c r="A51" s="311"/>
      <c r="B51" s="43" t="s">
        <v>41</v>
      </c>
      <c r="C51" s="43" t="s">
        <v>42</v>
      </c>
      <c r="D51" s="43" t="s">
        <v>16</v>
      </c>
      <c r="E51" s="43" t="s">
        <v>41</v>
      </c>
      <c r="F51" s="43" t="s">
        <v>42</v>
      </c>
      <c r="G51" s="43" t="s">
        <v>16</v>
      </c>
      <c r="H51" s="301"/>
    </row>
    <row r="52" spans="1:8" s="8" customFormat="1" ht="20.149999999999999" customHeight="1" x14ac:dyDescent="0.25">
      <c r="A52" s="30" t="s">
        <v>73</v>
      </c>
      <c r="B52" s="19">
        <v>356200</v>
      </c>
      <c r="C52" s="19">
        <v>79113</v>
      </c>
      <c r="D52" s="20">
        <f>B52+C52</f>
        <v>435313</v>
      </c>
      <c r="E52" s="19">
        <v>28959</v>
      </c>
      <c r="F52" s="19">
        <v>11929</v>
      </c>
      <c r="G52" s="27">
        <f>E52+F52</f>
        <v>40888</v>
      </c>
      <c r="H52" s="29">
        <f>SUM(D52,G52)</f>
        <v>476201</v>
      </c>
    </row>
    <row r="53" spans="1:8" s="8" customFormat="1" ht="20.149999999999999" customHeight="1" x14ac:dyDescent="0.25">
      <c r="A53" s="46" t="s">
        <v>29</v>
      </c>
      <c r="B53" s="19">
        <v>0</v>
      </c>
      <c r="C53" s="19">
        <v>0</v>
      </c>
      <c r="D53" s="20">
        <f>B53+C53</f>
        <v>0</v>
      </c>
      <c r="E53" s="19">
        <v>0</v>
      </c>
      <c r="F53" s="19">
        <v>0</v>
      </c>
      <c r="G53" s="27">
        <f>E53+F53</f>
        <v>0</v>
      </c>
      <c r="H53" s="29">
        <f>SUM(D53,G53)</f>
        <v>0</v>
      </c>
    </row>
    <row r="54" spans="1:8" s="8" customFormat="1" ht="20.149999999999999" customHeight="1" x14ac:dyDescent="0.25">
      <c r="A54" s="46" t="s">
        <v>30</v>
      </c>
      <c r="B54" s="21">
        <v>0</v>
      </c>
      <c r="C54" s="21">
        <v>0</v>
      </c>
      <c r="D54" s="22">
        <f t="shared" ref="D54:D55" si="25">B54+C54</f>
        <v>0</v>
      </c>
      <c r="E54" s="21">
        <v>957528</v>
      </c>
      <c r="F54" s="21">
        <v>0</v>
      </c>
      <c r="G54" s="28">
        <f t="shared" ref="G54:G55" si="26">E54+F54</f>
        <v>957528</v>
      </c>
      <c r="H54" s="29">
        <f t="shared" ref="H54:H55" si="27">SUM(D54,G54)</f>
        <v>957528</v>
      </c>
    </row>
    <row r="55" spans="1:8" s="8" customFormat="1" ht="20.149999999999999" customHeight="1" x14ac:dyDescent="0.25">
      <c r="A55" s="46" t="s">
        <v>31</v>
      </c>
      <c r="B55" s="21">
        <v>0</v>
      </c>
      <c r="C55" s="21">
        <v>0</v>
      </c>
      <c r="D55" s="22">
        <f t="shared" si="25"/>
        <v>0</v>
      </c>
      <c r="E55" s="21">
        <v>20592</v>
      </c>
      <c r="F55" s="21">
        <v>0</v>
      </c>
      <c r="G55" s="28">
        <f t="shared" si="26"/>
        <v>20592</v>
      </c>
      <c r="H55" s="29">
        <f t="shared" si="27"/>
        <v>20592</v>
      </c>
    </row>
    <row r="56" spans="1:8" s="8" customFormat="1" ht="20.149999999999999" customHeight="1" x14ac:dyDescent="0.25">
      <c r="A56" s="39" t="s">
        <v>92</v>
      </c>
      <c r="B56" s="21">
        <v>0</v>
      </c>
      <c r="C56" s="21">
        <v>0</v>
      </c>
      <c r="D56" s="22">
        <f t="shared" ref="D56" si="28">B56+C56</f>
        <v>0</v>
      </c>
      <c r="E56" s="21">
        <v>0</v>
      </c>
      <c r="F56" s="21">
        <v>0</v>
      </c>
      <c r="G56" s="28">
        <f t="shared" ref="G56" si="29">E56+F56</f>
        <v>0</v>
      </c>
      <c r="H56" s="29">
        <f t="shared" ref="H56" si="30">SUM(D56,G56)</f>
        <v>0</v>
      </c>
    </row>
    <row r="57" spans="1:8" s="8" customFormat="1" ht="20.149999999999999" customHeight="1" x14ac:dyDescent="0.25">
      <c r="A57" s="46" t="s">
        <v>32</v>
      </c>
      <c r="B57" s="21">
        <v>0</v>
      </c>
      <c r="C57" s="21">
        <v>0</v>
      </c>
      <c r="D57" s="22">
        <f t="shared" ref="D57:D67" si="31">B57+C57</f>
        <v>0</v>
      </c>
      <c r="E57" s="21">
        <v>0</v>
      </c>
      <c r="F57" s="21">
        <v>0</v>
      </c>
      <c r="G57" s="28">
        <f t="shared" ref="G57:G67" si="32">E57+F57</f>
        <v>0</v>
      </c>
      <c r="H57" s="29">
        <f t="shared" ref="H57:H67" si="33">SUM(D57,G57)</f>
        <v>0</v>
      </c>
    </row>
    <row r="58" spans="1:8" s="8" customFormat="1" ht="20.149999999999999" customHeight="1" x14ac:dyDescent="0.25">
      <c r="A58" s="46" t="s">
        <v>33</v>
      </c>
      <c r="B58" s="21">
        <v>0</v>
      </c>
      <c r="C58" s="21">
        <v>0</v>
      </c>
      <c r="D58" s="22">
        <f t="shared" si="31"/>
        <v>0</v>
      </c>
      <c r="E58" s="21">
        <v>0</v>
      </c>
      <c r="F58" s="21">
        <v>0</v>
      </c>
      <c r="G58" s="28">
        <f t="shared" si="32"/>
        <v>0</v>
      </c>
      <c r="H58" s="29">
        <f t="shared" si="33"/>
        <v>0</v>
      </c>
    </row>
    <row r="59" spans="1:8" s="8" customFormat="1" ht="20.149999999999999" customHeight="1" x14ac:dyDescent="0.25">
      <c r="A59" s="46" t="s">
        <v>34</v>
      </c>
      <c r="B59" s="21">
        <v>0</v>
      </c>
      <c r="C59" s="21">
        <v>0</v>
      </c>
      <c r="D59" s="22">
        <f t="shared" si="31"/>
        <v>0</v>
      </c>
      <c r="E59" s="21">
        <v>0</v>
      </c>
      <c r="F59" s="21">
        <v>0</v>
      </c>
      <c r="G59" s="28">
        <f t="shared" si="32"/>
        <v>0</v>
      </c>
      <c r="H59" s="29">
        <f t="shared" si="33"/>
        <v>0</v>
      </c>
    </row>
    <row r="60" spans="1:8" s="8" customFormat="1" ht="20.149999999999999" customHeight="1" x14ac:dyDescent="0.25">
      <c r="A60" s="46" t="s">
        <v>15</v>
      </c>
      <c r="B60" s="21">
        <v>0</v>
      </c>
      <c r="C60" s="21">
        <v>0</v>
      </c>
      <c r="D60" s="22">
        <f t="shared" si="31"/>
        <v>0</v>
      </c>
      <c r="E60" s="21">
        <v>0</v>
      </c>
      <c r="F60" s="21">
        <v>0</v>
      </c>
      <c r="G60" s="28">
        <f t="shared" si="32"/>
        <v>0</v>
      </c>
      <c r="H60" s="29">
        <f t="shared" si="33"/>
        <v>0</v>
      </c>
    </row>
    <row r="61" spans="1:8" s="8" customFormat="1" ht="20.149999999999999" customHeight="1" x14ac:dyDescent="0.25">
      <c r="A61" s="46" t="s">
        <v>35</v>
      </c>
      <c r="B61" s="21">
        <v>0</v>
      </c>
      <c r="C61" s="21">
        <v>0</v>
      </c>
      <c r="D61" s="22">
        <f t="shared" si="31"/>
        <v>0</v>
      </c>
      <c r="E61" s="21">
        <v>0</v>
      </c>
      <c r="F61" s="21">
        <v>0</v>
      </c>
      <c r="G61" s="28">
        <f t="shared" si="32"/>
        <v>0</v>
      </c>
      <c r="H61" s="29">
        <f t="shared" si="33"/>
        <v>0</v>
      </c>
    </row>
    <row r="62" spans="1:8" s="8" customFormat="1" ht="20.149999999999999" customHeight="1" x14ac:dyDescent="0.25">
      <c r="A62" s="46" t="s">
        <v>36</v>
      </c>
      <c r="B62" s="21">
        <v>0</v>
      </c>
      <c r="C62" s="21">
        <v>0</v>
      </c>
      <c r="D62" s="22">
        <f t="shared" si="31"/>
        <v>0</v>
      </c>
      <c r="E62" s="21">
        <v>0</v>
      </c>
      <c r="F62" s="21">
        <v>0</v>
      </c>
      <c r="G62" s="28">
        <f t="shared" si="32"/>
        <v>0</v>
      </c>
      <c r="H62" s="29">
        <f t="shared" si="33"/>
        <v>0</v>
      </c>
    </row>
    <row r="63" spans="1:8" s="8" customFormat="1" ht="20.149999999999999" customHeight="1" x14ac:dyDescent="0.25">
      <c r="A63" s="46" t="s">
        <v>37</v>
      </c>
      <c r="B63" s="21">
        <v>44600</v>
      </c>
      <c r="C63" s="21">
        <v>0</v>
      </c>
      <c r="D63" s="22">
        <f t="shared" si="31"/>
        <v>44600</v>
      </c>
      <c r="E63" s="21">
        <v>0</v>
      </c>
      <c r="F63" s="21">
        <v>0</v>
      </c>
      <c r="G63" s="28">
        <f t="shared" si="32"/>
        <v>0</v>
      </c>
      <c r="H63" s="29">
        <f t="shared" si="33"/>
        <v>44600</v>
      </c>
    </row>
    <row r="64" spans="1:8" s="8" customFormat="1" ht="20.149999999999999" customHeight="1" x14ac:dyDescent="0.25">
      <c r="A64" s="46" t="s">
        <v>38</v>
      </c>
      <c r="B64" s="21">
        <v>0</v>
      </c>
      <c r="C64" s="21">
        <v>0</v>
      </c>
      <c r="D64" s="22">
        <f t="shared" si="31"/>
        <v>0</v>
      </c>
      <c r="E64" s="21">
        <v>0</v>
      </c>
      <c r="F64" s="21">
        <v>0</v>
      </c>
      <c r="G64" s="28">
        <f t="shared" si="32"/>
        <v>0</v>
      </c>
      <c r="H64" s="29">
        <f t="shared" si="33"/>
        <v>0</v>
      </c>
    </row>
    <row r="65" spans="1:8" s="8" customFormat="1" ht="20.149999999999999" customHeight="1" x14ac:dyDescent="0.25">
      <c r="A65" s="46" t="s">
        <v>39</v>
      </c>
      <c r="B65" s="21">
        <v>93913</v>
      </c>
      <c r="C65" s="21">
        <v>0</v>
      </c>
      <c r="D65" s="22">
        <f t="shared" si="31"/>
        <v>93913</v>
      </c>
      <c r="E65" s="21">
        <v>0</v>
      </c>
      <c r="F65" s="21">
        <v>0</v>
      </c>
      <c r="G65" s="28">
        <f t="shared" si="32"/>
        <v>0</v>
      </c>
      <c r="H65" s="29">
        <f t="shared" si="33"/>
        <v>93913</v>
      </c>
    </row>
    <row r="66" spans="1:8" s="8" customFormat="1" ht="20.149999999999999" customHeight="1" x14ac:dyDescent="0.25">
      <c r="A66" s="47" t="s">
        <v>109</v>
      </c>
      <c r="B66" s="21">
        <v>10957</v>
      </c>
      <c r="C66" s="21">
        <v>0</v>
      </c>
      <c r="D66" s="22">
        <f t="shared" si="31"/>
        <v>10957</v>
      </c>
      <c r="E66" s="21">
        <v>2618</v>
      </c>
      <c r="F66" s="21">
        <v>0</v>
      </c>
      <c r="G66" s="28">
        <f t="shared" si="32"/>
        <v>2618</v>
      </c>
      <c r="H66" s="29">
        <f t="shared" si="33"/>
        <v>13575</v>
      </c>
    </row>
    <row r="67" spans="1:8" s="8" customFormat="1" ht="20.149999999999999" customHeight="1" x14ac:dyDescent="0.25">
      <c r="A67" s="46" t="s">
        <v>40</v>
      </c>
      <c r="B67" s="21">
        <v>0</v>
      </c>
      <c r="C67" s="21">
        <v>0</v>
      </c>
      <c r="D67" s="22">
        <f t="shared" si="31"/>
        <v>0</v>
      </c>
      <c r="E67" s="21">
        <v>0</v>
      </c>
      <c r="F67" s="21">
        <v>0</v>
      </c>
      <c r="G67" s="28">
        <f t="shared" si="32"/>
        <v>0</v>
      </c>
      <c r="H67" s="29">
        <f t="shared" si="33"/>
        <v>0</v>
      </c>
    </row>
    <row r="68" spans="1:8" s="8" customFormat="1" ht="20.149999999999999" customHeight="1" thickBot="1" x14ac:dyDescent="0.3">
      <c r="A68" s="25" t="s">
        <v>16</v>
      </c>
      <c r="B68" s="26">
        <f>SUM(B52:B67)</f>
        <v>505670</v>
      </c>
      <c r="C68" s="26">
        <f t="shared" ref="C68" si="34">SUM(C52:C67)</f>
        <v>79113</v>
      </c>
      <c r="D68" s="26">
        <f t="shared" ref="D68" si="35">SUM(D52:D67)</f>
        <v>584783</v>
      </c>
      <c r="E68" s="26">
        <f t="shared" ref="E68" si="36">SUM(E52:E67)</f>
        <v>1009697</v>
      </c>
      <c r="F68" s="26">
        <f t="shared" ref="F68" si="37">SUM(F52:F67)</f>
        <v>11929</v>
      </c>
      <c r="G68" s="26">
        <f t="shared" ref="G68" si="38">SUM(G52:G67)</f>
        <v>1021626</v>
      </c>
      <c r="H68" s="26">
        <f t="shared" ref="H68" si="39">SUM(H52:H67)</f>
        <v>1606409</v>
      </c>
    </row>
    <row r="69" spans="1:8" s="18" customFormat="1" ht="20.149999999999999" customHeight="1" thickBot="1" x14ac:dyDescent="0.3">
      <c r="A69" s="305"/>
      <c r="B69" s="306"/>
      <c r="C69" s="306"/>
      <c r="D69" s="306"/>
      <c r="E69" s="306"/>
      <c r="F69" s="306"/>
      <c r="G69" s="306"/>
      <c r="H69" s="306"/>
    </row>
    <row r="70" spans="1:8" s="18" customFormat="1" ht="20.149999999999999" customHeight="1" x14ac:dyDescent="0.25">
      <c r="A70" s="302" t="s">
        <v>25</v>
      </c>
      <c r="B70" s="303"/>
      <c r="C70" s="303"/>
      <c r="D70" s="303"/>
      <c r="E70" s="303"/>
      <c r="F70" s="303"/>
      <c r="G70" s="303"/>
      <c r="H70" s="304"/>
    </row>
    <row r="71" spans="1:8" s="8" customFormat="1" ht="20.149999999999999" customHeight="1" x14ac:dyDescent="0.25">
      <c r="A71" s="310" t="s">
        <v>14</v>
      </c>
      <c r="B71" s="309" t="s">
        <v>26</v>
      </c>
      <c r="C71" s="309"/>
      <c r="D71" s="309"/>
      <c r="E71" s="309" t="s">
        <v>27</v>
      </c>
      <c r="F71" s="309"/>
      <c r="G71" s="309"/>
      <c r="H71" s="301" t="s">
        <v>16</v>
      </c>
    </row>
    <row r="72" spans="1:8" s="8" customFormat="1" ht="20.149999999999999" customHeight="1" thickBot="1" x14ac:dyDescent="0.3">
      <c r="A72" s="311"/>
      <c r="B72" s="43" t="s">
        <v>41</v>
      </c>
      <c r="C72" s="43" t="s">
        <v>42</v>
      </c>
      <c r="D72" s="43" t="s">
        <v>16</v>
      </c>
      <c r="E72" s="43" t="s">
        <v>41</v>
      </c>
      <c r="F72" s="43" t="s">
        <v>42</v>
      </c>
      <c r="G72" s="43" t="s">
        <v>16</v>
      </c>
      <c r="H72" s="301"/>
    </row>
    <row r="73" spans="1:8" s="8" customFormat="1" ht="20.149999999999999" customHeight="1" x14ac:dyDescent="0.25">
      <c r="A73" s="30" t="s">
        <v>73</v>
      </c>
      <c r="B73" s="19">
        <v>370448</v>
      </c>
      <c r="C73" s="19">
        <v>82277</v>
      </c>
      <c r="D73" s="20">
        <f>B73+C73</f>
        <v>452725</v>
      </c>
      <c r="E73" s="19">
        <v>30117</v>
      </c>
      <c r="F73" s="19">
        <v>12406</v>
      </c>
      <c r="G73" s="27">
        <f>E73+F73</f>
        <v>42523</v>
      </c>
      <c r="H73" s="29">
        <f>SUM(D73,G73)</f>
        <v>495248</v>
      </c>
    </row>
    <row r="74" spans="1:8" s="8" customFormat="1" ht="20.149999999999999" customHeight="1" x14ac:dyDescent="0.25">
      <c r="A74" s="46" t="s">
        <v>29</v>
      </c>
      <c r="B74" s="19">
        <v>0</v>
      </c>
      <c r="C74" s="19">
        <v>0</v>
      </c>
      <c r="D74" s="20">
        <f>B74+C74</f>
        <v>0</v>
      </c>
      <c r="E74" s="19">
        <v>0</v>
      </c>
      <c r="F74" s="19">
        <v>0</v>
      </c>
      <c r="G74" s="27">
        <f>E74+F74</f>
        <v>0</v>
      </c>
      <c r="H74" s="29">
        <f>SUM(D74,G74)</f>
        <v>0</v>
      </c>
    </row>
    <row r="75" spans="1:8" s="8" customFormat="1" ht="20.149999999999999" customHeight="1" x14ac:dyDescent="0.25">
      <c r="A75" s="46" t="s">
        <v>30</v>
      </c>
      <c r="B75" s="21">
        <v>0</v>
      </c>
      <c r="C75" s="21">
        <v>0</v>
      </c>
      <c r="D75" s="22">
        <f t="shared" ref="D75:D88" si="40">B75+C75</f>
        <v>0</v>
      </c>
      <c r="E75" s="21">
        <v>995829</v>
      </c>
      <c r="F75" s="21">
        <v>0</v>
      </c>
      <c r="G75" s="28">
        <f t="shared" ref="G75:G88" si="41">E75+F75</f>
        <v>995829</v>
      </c>
      <c r="H75" s="29">
        <f t="shared" ref="H75:H88" si="42">SUM(D75,G75)</f>
        <v>995829</v>
      </c>
    </row>
    <row r="76" spans="1:8" s="8" customFormat="1" ht="20.149999999999999" customHeight="1" x14ac:dyDescent="0.25">
      <c r="A76" s="46" t="s">
        <v>31</v>
      </c>
      <c r="B76" s="21">
        <v>0</v>
      </c>
      <c r="C76" s="21">
        <v>0</v>
      </c>
      <c r="D76" s="22">
        <f t="shared" si="40"/>
        <v>0</v>
      </c>
      <c r="E76" s="21">
        <v>21416</v>
      </c>
      <c r="F76" s="21">
        <v>0</v>
      </c>
      <c r="G76" s="28">
        <f t="shared" si="41"/>
        <v>21416</v>
      </c>
      <c r="H76" s="29">
        <f t="shared" si="42"/>
        <v>21416</v>
      </c>
    </row>
    <row r="77" spans="1:8" s="8" customFormat="1" ht="20.149999999999999" customHeight="1" x14ac:dyDescent="0.25">
      <c r="A77" s="39" t="s">
        <v>92</v>
      </c>
      <c r="B77" s="21">
        <v>0</v>
      </c>
      <c r="C77" s="21">
        <v>0</v>
      </c>
      <c r="D77" s="22">
        <f t="shared" si="40"/>
        <v>0</v>
      </c>
      <c r="E77" s="21">
        <v>0</v>
      </c>
      <c r="F77" s="21">
        <v>0</v>
      </c>
      <c r="G77" s="28">
        <f t="shared" si="41"/>
        <v>0</v>
      </c>
      <c r="H77" s="29">
        <f t="shared" si="42"/>
        <v>0</v>
      </c>
    </row>
    <row r="78" spans="1:8" s="8" customFormat="1" ht="20.149999999999999" customHeight="1" x14ac:dyDescent="0.25">
      <c r="A78" s="46" t="s">
        <v>32</v>
      </c>
      <c r="B78" s="21">
        <v>0</v>
      </c>
      <c r="C78" s="21">
        <v>0</v>
      </c>
      <c r="D78" s="22">
        <f t="shared" si="40"/>
        <v>0</v>
      </c>
      <c r="E78" s="21">
        <v>0</v>
      </c>
      <c r="F78" s="21">
        <v>0</v>
      </c>
      <c r="G78" s="28">
        <f t="shared" si="41"/>
        <v>0</v>
      </c>
      <c r="H78" s="29">
        <f t="shared" si="42"/>
        <v>0</v>
      </c>
    </row>
    <row r="79" spans="1:8" s="8" customFormat="1" ht="20.149999999999999" customHeight="1" x14ac:dyDescent="0.25">
      <c r="A79" s="46" t="s">
        <v>33</v>
      </c>
      <c r="B79" s="21">
        <v>0</v>
      </c>
      <c r="C79" s="21">
        <v>0</v>
      </c>
      <c r="D79" s="22">
        <f t="shared" si="40"/>
        <v>0</v>
      </c>
      <c r="E79" s="21">
        <v>0</v>
      </c>
      <c r="F79" s="21">
        <v>0</v>
      </c>
      <c r="G79" s="28">
        <f t="shared" si="41"/>
        <v>0</v>
      </c>
      <c r="H79" s="29">
        <f t="shared" si="42"/>
        <v>0</v>
      </c>
    </row>
    <row r="80" spans="1:8" s="8" customFormat="1" ht="20.149999999999999" customHeight="1" x14ac:dyDescent="0.25">
      <c r="A80" s="46" t="s">
        <v>34</v>
      </c>
      <c r="B80" s="21">
        <v>0</v>
      </c>
      <c r="C80" s="21">
        <v>0</v>
      </c>
      <c r="D80" s="22">
        <f t="shared" si="40"/>
        <v>0</v>
      </c>
      <c r="E80" s="21">
        <v>0</v>
      </c>
      <c r="F80" s="21">
        <v>0</v>
      </c>
      <c r="G80" s="28">
        <f t="shared" si="41"/>
        <v>0</v>
      </c>
      <c r="H80" s="29">
        <f t="shared" si="42"/>
        <v>0</v>
      </c>
    </row>
    <row r="81" spans="1:8" s="8" customFormat="1" ht="20.149999999999999" customHeight="1" x14ac:dyDescent="0.25">
      <c r="A81" s="46" t="s">
        <v>15</v>
      </c>
      <c r="B81" s="21">
        <v>0</v>
      </c>
      <c r="C81" s="21">
        <v>0</v>
      </c>
      <c r="D81" s="22">
        <f t="shared" si="40"/>
        <v>0</v>
      </c>
      <c r="E81" s="21">
        <v>0</v>
      </c>
      <c r="F81" s="21">
        <v>0</v>
      </c>
      <c r="G81" s="28">
        <f t="shared" si="41"/>
        <v>0</v>
      </c>
      <c r="H81" s="29">
        <f t="shared" si="42"/>
        <v>0</v>
      </c>
    </row>
    <row r="82" spans="1:8" s="8" customFormat="1" ht="20.149999999999999" customHeight="1" x14ac:dyDescent="0.25">
      <c r="A82" s="46" t="s">
        <v>35</v>
      </c>
      <c r="B82" s="21">
        <v>0</v>
      </c>
      <c r="C82" s="21">
        <v>0</v>
      </c>
      <c r="D82" s="22">
        <f t="shared" si="40"/>
        <v>0</v>
      </c>
      <c r="E82" s="21">
        <v>0</v>
      </c>
      <c r="F82" s="21">
        <v>0</v>
      </c>
      <c r="G82" s="28">
        <f t="shared" si="41"/>
        <v>0</v>
      </c>
      <c r="H82" s="29">
        <f t="shared" si="42"/>
        <v>0</v>
      </c>
    </row>
    <row r="83" spans="1:8" s="8" customFormat="1" ht="20.149999999999999" customHeight="1" x14ac:dyDescent="0.25">
      <c r="A83" s="46" t="s">
        <v>36</v>
      </c>
      <c r="B83" s="21">
        <v>0</v>
      </c>
      <c r="C83" s="21">
        <v>0</v>
      </c>
      <c r="D83" s="22">
        <f t="shared" si="40"/>
        <v>0</v>
      </c>
      <c r="E83" s="21">
        <v>0</v>
      </c>
      <c r="F83" s="21">
        <v>0</v>
      </c>
      <c r="G83" s="28">
        <f t="shared" si="41"/>
        <v>0</v>
      </c>
      <c r="H83" s="29">
        <f t="shared" si="42"/>
        <v>0</v>
      </c>
    </row>
    <row r="84" spans="1:8" s="8" customFormat="1" ht="20.149999999999999" customHeight="1" x14ac:dyDescent="0.25">
      <c r="A84" s="46" t="s">
        <v>37</v>
      </c>
      <c r="B84" s="21">
        <v>46384</v>
      </c>
      <c r="C84" s="21">
        <v>0</v>
      </c>
      <c r="D84" s="22">
        <f t="shared" si="40"/>
        <v>46384</v>
      </c>
      <c r="E84" s="21">
        <v>0</v>
      </c>
      <c r="F84" s="21">
        <v>0</v>
      </c>
      <c r="G84" s="28">
        <f t="shared" si="41"/>
        <v>0</v>
      </c>
      <c r="H84" s="29">
        <f t="shared" si="42"/>
        <v>46384</v>
      </c>
    </row>
    <row r="85" spans="1:8" s="8" customFormat="1" ht="20.149999999999999" customHeight="1" x14ac:dyDescent="0.25">
      <c r="A85" s="46" t="s">
        <v>38</v>
      </c>
      <c r="B85" s="21">
        <v>0</v>
      </c>
      <c r="C85" s="21">
        <v>0</v>
      </c>
      <c r="D85" s="22">
        <f t="shared" si="40"/>
        <v>0</v>
      </c>
      <c r="E85" s="21">
        <v>0</v>
      </c>
      <c r="F85" s="21">
        <v>0</v>
      </c>
      <c r="G85" s="28">
        <f t="shared" si="41"/>
        <v>0</v>
      </c>
      <c r="H85" s="29">
        <f t="shared" si="42"/>
        <v>0</v>
      </c>
    </row>
    <row r="86" spans="1:8" s="8" customFormat="1" ht="20.149999999999999" customHeight="1" x14ac:dyDescent="0.25">
      <c r="A86" s="46" t="s">
        <v>39</v>
      </c>
      <c r="B86" s="21">
        <v>97670</v>
      </c>
      <c r="C86" s="21">
        <v>0</v>
      </c>
      <c r="D86" s="22">
        <f t="shared" si="40"/>
        <v>97670</v>
      </c>
      <c r="E86" s="21">
        <v>0</v>
      </c>
      <c r="F86" s="21">
        <v>0</v>
      </c>
      <c r="G86" s="28">
        <f t="shared" si="41"/>
        <v>0</v>
      </c>
      <c r="H86" s="29">
        <f t="shared" si="42"/>
        <v>97670</v>
      </c>
    </row>
    <row r="87" spans="1:8" s="8" customFormat="1" ht="20.149999999999999" customHeight="1" x14ac:dyDescent="0.25">
      <c r="A87" s="47" t="s">
        <v>109</v>
      </c>
      <c r="B87" s="21">
        <v>11396</v>
      </c>
      <c r="C87" s="21">
        <v>0</v>
      </c>
      <c r="D87" s="22">
        <f t="shared" si="40"/>
        <v>11396</v>
      </c>
      <c r="E87" s="21">
        <v>2722</v>
      </c>
      <c r="F87" s="21">
        <v>0</v>
      </c>
      <c r="G87" s="28">
        <f t="shared" si="41"/>
        <v>2722</v>
      </c>
      <c r="H87" s="29">
        <f t="shared" si="42"/>
        <v>14118</v>
      </c>
    </row>
    <row r="88" spans="1:8" s="8" customFormat="1" ht="20.149999999999999" customHeight="1" x14ac:dyDescent="0.25">
      <c r="A88" s="46" t="s">
        <v>40</v>
      </c>
      <c r="B88" s="21">
        <v>0</v>
      </c>
      <c r="C88" s="21">
        <v>0</v>
      </c>
      <c r="D88" s="22">
        <f t="shared" si="40"/>
        <v>0</v>
      </c>
      <c r="E88" s="21">
        <v>0</v>
      </c>
      <c r="F88" s="21">
        <v>0</v>
      </c>
      <c r="G88" s="28">
        <f t="shared" si="41"/>
        <v>0</v>
      </c>
      <c r="H88" s="29">
        <f t="shared" si="42"/>
        <v>0</v>
      </c>
    </row>
    <row r="89" spans="1:8" s="8" customFormat="1" ht="20.149999999999999" customHeight="1" thickBot="1" x14ac:dyDescent="0.3">
      <c r="A89" s="25" t="s">
        <v>16</v>
      </c>
      <c r="B89" s="26">
        <f>SUM(B73:B88)</f>
        <v>525898</v>
      </c>
      <c r="C89" s="26">
        <f t="shared" ref="C89" si="43">SUM(C73:C88)</f>
        <v>82277</v>
      </c>
      <c r="D89" s="26">
        <f t="shared" ref="D89" si="44">SUM(D73:D88)</f>
        <v>608175</v>
      </c>
      <c r="E89" s="26">
        <f t="shared" ref="E89" si="45">SUM(E73:E88)</f>
        <v>1050084</v>
      </c>
      <c r="F89" s="26">
        <f t="shared" ref="F89" si="46">SUM(F73:F88)</f>
        <v>12406</v>
      </c>
      <c r="G89" s="26">
        <f t="shared" ref="G89" si="47">SUM(G73:G88)</f>
        <v>1062490</v>
      </c>
      <c r="H89" s="26">
        <f t="shared" ref="H89" si="48">SUM(H73:H88)</f>
        <v>1670665</v>
      </c>
    </row>
    <row r="90" spans="1:8" s="18" customFormat="1" ht="20.149999999999999" customHeight="1" thickBot="1" x14ac:dyDescent="0.3">
      <c r="A90" s="305"/>
      <c r="B90" s="306"/>
      <c r="C90" s="306"/>
      <c r="D90" s="306"/>
      <c r="E90" s="306"/>
      <c r="F90" s="306"/>
      <c r="G90" s="306"/>
      <c r="H90" s="306"/>
    </row>
    <row r="91" spans="1:8" s="18" customFormat="1" ht="20.149999999999999" customHeight="1" x14ac:dyDescent="0.25">
      <c r="A91" s="302" t="s">
        <v>43</v>
      </c>
      <c r="B91" s="303"/>
      <c r="C91" s="303"/>
      <c r="D91" s="303"/>
      <c r="E91" s="303"/>
      <c r="F91" s="303"/>
      <c r="G91" s="303"/>
      <c r="H91" s="304"/>
    </row>
    <row r="92" spans="1:8" s="8" customFormat="1" ht="20.149999999999999" customHeight="1" x14ac:dyDescent="0.25">
      <c r="A92" s="307" t="s">
        <v>14</v>
      </c>
      <c r="B92" s="309" t="s">
        <v>26</v>
      </c>
      <c r="C92" s="309"/>
      <c r="D92" s="309"/>
      <c r="E92" s="309" t="s">
        <v>27</v>
      </c>
      <c r="F92" s="309"/>
      <c r="G92" s="309"/>
      <c r="H92" s="301" t="s">
        <v>16</v>
      </c>
    </row>
    <row r="93" spans="1:8" s="8" customFormat="1" ht="20.149999999999999" customHeight="1" x14ac:dyDescent="0.25">
      <c r="A93" s="308"/>
      <c r="B93" s="43" t="s">
        <v>41</v>
      </c>
      <c r="C93" s="43" t="s">
        <v>42</v>
      </c>
      <c r="D93" s="43" t="s">
        <v>16</v>
      </c>
      <c r="E93" s="43" t="s">
        <v>41</v>
      </c>
      <c r="F93" s="43" t="s">
        <v>42</v>
      </c>
      <c r="G93" s="43" t="s">
        <v>16</v>
      </c>
      <c r="H93" s="301"/>
    </row>
    <row r="94" spans="1:8" s="8" customFormat="1" ht="20.149999999999999" customHeight="1" x14ac:dyDescent="0.25">
      <c r="A94" s="30" t="s">
        <v>73</v>
      </c>
      <c r="B94" s="19">
        <v>385266</v>
      </c>
      <c r="C94" s="19">
        <v>85568</v>
      </c>
      <c r="D94" s="20">
        <f>B94+C94</f>
        <v>470834</v>
      </c>
      <c r="E94" s="19">
        <v>31322</v>
      </c>
      <c r="F94" s="19">
        <v>12902</v>
      </c>
      <c r="G94" s="27">
        <f>E94+F94</f>
        <v>44224</v>
      </c>
      <c r="H94" s="29">
        <f>SUM(D94,G94)</f>
        <v>515058</v>
      </c>
    </row>
    <row r="95" spans="1:8" s="8" customFormat="1" ht="20.149999999999999" customHeight="1" x14ac:dyDescent="0.25">
      <c r="A95" s="46" t="s">
        <v>29</v>
      </c>
      <c r="B95" s="19">
        <v>0</v>
      </c>
      <c r="C95" s="19">
        <v>0</v>
      </c>
      <c r="D95" s="20">
        <f>B95+C95</f>
        <v>0</v>
      </c>
      <c r="E95" s="19">
        <v>0</v>
      </c>
      <c r="F95" s="19">
        <v>0</v>
      </c>
      <c r="G95" s="27">
        <f>E95+F95</f>
        <v>0</v>
      </c>
      <c r="H95" s="29">
        <f>SUM(D95,G95)</f>
        <v>0</v>
      </c>
    </row>
    <row r="96" spans="1:8" s="8" customFormat="1" ht="20.149999999999999" customHeight="1" x14ac:dyDescent="0.25">
      <c r="A96" s="46" t="s">
        <v>30</v>
      </c>
      <c r="B96" s="21">
        <v>0</v>
      </c>
      <c r="C96" s="21">
        <v>0</v>
      </c>
      <c r="D96" s="22">
        <f t="shared" ref="D96:D109" si="49">B96+C96</f>
        <v>0</v>
      </c>
      <c r="E96" s="21">
        <v>1035662</v>
      </c>
      <c r="F96" s="21">
        <v>0</v>
      </c>
      <c r="G96" s="28">
        <f t="shared" ref="G96:G109" si="50">E96+F96</f>
        <v>1035662</v>
      </c>
      <c r="H96" s="29">
        <f t="shared" ref="H96:H109" si="51">SUM(D96,G96)</f>
        <v>1035662</v>
      </c>
    </row>
    <row r="97" spans="1:8" s="8" customFormat="1" ht="20.149999999999999" customHeight="1" x14ac:dyDescent="0.25">
      <c r="A97" s="46" t="s">
        <v>31</v>
      </c>
      <c r="B97" s="21">
        <v>0</v>
      </c>
      <c r="C97" s="21">
        <v>0</v>
      </c>
      <c r="D97" s="22">
        <f t="shared" si="49"/>
        <v>0</v>
      </c>
      <c r="E97" s="21">
        <v>22272</v>
      </c>
      <c r="F97" s="21">
        <v>0</v>
      </c>
      <c r="G97" s="28">
        <f t="shared" si="50"/>
        <v>22272</v>
      </c>
      <c r="H97" s="29">
        <f t="shared" si="51"/>
        <v>22272</v>
      </c>
    </row>
    <row r="98" spans="1:8" s="8" customFormat="1" ht="20.149999999999999" customHeight="1" x14ac:dyDescent="0.25">
      <c r="A98" s="39" t="s">
        <v>92</v>
      </c>
      <c r="B98" s="21">
        <v>0</v>
      </c>
      <c r="C98" s="21">
        <v>0</v>
      </c>
      <c r="D98" s="22">
        <f t="shared" si="49"/>
        <v>0</v>
      </c>
      <c r="E98" s="21">
        <v>0</v>
      </c>
      <c r="F98" s="21">
        <v>0</v>
      </c>
      <c r="G98" s="28">
        <f t="shared" si="50"/>
        <v>0</v>
      </c>
      <c r="H98" s="29">
        <f t="shared" si="51"/>
        <v>0</v>
      </c>
    </row>
    <row r="99" spans="1:8" s="8" customFormat="1" ht="20.149999999999999" customHeight="1" x14ac:dyDescent="0.25">
      <c r="A99" s="46" t="s">
        <v>32</v>
      </c>
      <c r="B99" s="21">
        <v>0</v>
      </c>
      <c r="C99" s="21">
        <v>0</v>
      </c>
      <c r="D99" s="22">
        <f t="shared" si="49"/>
        <v>0</v>
      </c>
      <c r="E99" s="21">
        <v>0</v>
      </c>
      <c r="F99" s="21">
        <v>0</v>
      </c>
      <c r="G99" s="28">
        <f t="shared" si="50"/>
        <v>0</v>
      </c>
      <c r="H99" s="29">
        <f t="shared" si="51"/>
        <v>0</v>
      </c>
    </row>
    <row r="100" spans="1:8" s="8" customFormat="1" ht="20.149999999999999" customHeight="1" x14ac:dyDescent="0.25">
      <c r="A100" s="46" t="s">
        <v>33</v>
      </c>
      <c r="B100" s="21">
        <v>0</v>
      </c>
      <c r="C100" s="21">
        <v>0</v>
      </c>
      <c r="D100" s="22">
        <f t="shared" si="49"/>
        <v>0</v>
      </c>
      <c r="E100" s="21">
        <v>0</v>
      </c>
      <c r="F100" s="21">
        <v>0</v>
      </c>
      <c r="G100" s="28">
        <f t="shared" si="50"/>
        <v>0</v>
      </c>
      <c r="H100" s="29">
        <f t="shared" si="51"/>
        <v>0</v>
      </c>
    </row>
    <row r="101" spans="1:8" s="8" customFormat="1" ht="20.149999999999999" customHeight="1" x14ac:dyDescent="0.25">
      <c r="A101" s="46" t="s">
        <v>34</v>
      </c>
      <c r="B101" s="21">
        <v>0</v>
      </c>
      <c r="C101" s="21">
        <v>0</v>
      </c>
      <c r="D101" s="22">
        <f t="shared" si="49"/>
        <v>0</v>
      </c>
      <c r="E101" s="21">
        <v>0</v>
      </c>
      <c r="F101" s="21">
        <v>0</v>
      </c>
      <c r="G101" s="28">
        <f t="shared" si="50"/>
        <v>0</v>
      </c>
      <c r="H101" s="29">
        <f t="shared" si="51"/>
        <v>0</v>
      </c>
    </row>
    <row r="102" spans="1:8" s="8" customFormat="1" ht="20.149999999999999" customHeight="1" x14ac:dyDescent="0.25">
      <c r="A102" s="46" t="s">
        <v>15</v>
      </c>
      <c r="B102" s="21">
        <v>0</v>
      </c>
      <c r="C102" s="21">
        <v>0</v>
      </c>
      <c r="D102" s="22">
        <f t="shared" si="49"/>
        <v>0</v>
      </c>
      <c r="E102" s="21">
        <v>0</v>
      </c>
      <c r="F102" s="21">
        <v>0</v>
      </c>
      <c r="G102" s="28">
        <f t="shared" si="50"/>
        <v>0</v>
      </c>
      <c r="H102" s="29">
        <f t="shared" si="51"/>
        <v>0</v>
      </c>
    </row>
    <row r="103" spans="1:8" s="8" customFormat="1" ht="20.149999999999999" customHeight="1" x14ac:dyDescent="0.25">
      <c r="A103" s="46" t="s">
        <v>35</v>
      </c>
      <c r="B103" s="21">
        <v>0</v>
      </c>
      <c r="C103" s="21">
        <v>0</v>
      </c>
      <c r="D103" s="22">
        <f t="shared" si="49"/>
        <v>0</v>
      </c>
      <c r="E103" s="21">
        <v>0</v>
      </c>
      <c r="F103" s="21">
        <v>0</v>
      </c>
      <c r="G103" s="28">
        <f t="shared" si="50"/>
        <v>0</v>
      </c>
      <c r="H103" s="29">
        <f t="shared" si="51"/>
        <v>0</v>
      </c>
    </row>
    <row r="104" spans="1:8" s="8" customFormat="1" ht="20.149999999999999" customHeight="1" x14ac:dyDescent="0.25">
      <c r="A104" s="46" t="s">
        <v>36</v>
      </c>
      <c r="B104" s="21">
        <v>0</v>
      </c>
      <c r="C104" s="21">
        <v>0</v>
      </c>
      <c r="D104" s="22">
        <f t="shared" si="49"/>
        <v>0</v>
      </c>
      <c r="E104" s="21">
        <v>0</v>
      </c>
      <c r="F104" s="21">
        <v>0</v>
      </c>
      <c r="G104" s="28">
        <f t="shared" si="50"/>
        <v>0</v>
      </c>
      <c r="H104" s="29">
        <f t="shared" si="51"/>
        <v>0</v>
      </c>
    </row>
    <row r="105" spans="1:8" s="8" customFormat="1" ht="20.149999999999999" customHeight="1" x14ac:dyDescent="0.25">
      <c r="A105" s="46" t="s">
        <v>37</v>
      </c>
      <c r="B105" s="21">
        <v>48240</v>
      </c>
      <c r="C105" s="21">
        <v>0</v>
      </c>
      <c r="D105" s="22">
        <f t="shared" si="49"/>
        <v>48240</v>
      </c>
      <c r="E105" s="21">
        <v>0</v>
      </c>
      <c r="F105" s="21">
        <v>0</v>
      </c>
      <c r="G105" s="28">
        <f t="shared" si="50"/>
        <v>0</v>
      </c>
      <c r="H105" s="29">
        <f t="shared" si="51"/>
        <v>48240</v>
      </c>
    </row>
    <row r="106" spans="1:8" s="8" customFormat="1" ht="20.149999999999999" customHeight="1" x14ac:dyDescent="0.25">
      <c r="A106" s="46" t="s">
        <v>38</v>
      </c>
      <c r="B106" s="21">
        <v>0</v>
      </c>
      <c r="C106" s="21">
        <v>0</v>
      </c>
      <c r="D106" s="22">
        <f t="shared" si="49"/>
        <v>0</v>
      </c>
      <c r="E106" s="21">
        <v>0</v>
      </c>
      <c r="F106" s="21">
        <v>0</v>
      </c>
      <c r="G106" s="28">
        <f t="shared" si="50"/>
        <v>0</v>
      </c>
      <c r="H106" s="29">
        <f t="shared" si="51"/>
        <v>0</v>
      </c>
    </row>
    <row r="107" spans="1:8" s="8" customFormat="1" ht="20.149999999999999" customHeight="1" x14ac:dyDescent="0.25">
      <c r="A107" s="46" t="s">
        <v>39</v>
      </c>
      <c r="B107" s="21">
        <v>101576</v>
      </c>
      <c r="C107" s="21">
        <v>0</v>
      </c>
      <c r="D107" s="22">
        <f t="shared" si="49"/>
        <v>101576</v>
      </c>
      <c r="E107" s="21">
        <v>0</v>
      </c>
      <c r="F107" s="21">
        <v>0</v>
      </c>
      <c r="G107" s="28">
        <f t="shared" si="50"/>
        <v>0</v>
      </c>
      <c r="H107" s="29">
        <f t="shared" si="51"/>
        <v>101576</v>
      </c>
    </row>
    <row r="108" spans="1:8" s="8" customFormat="1" ht="20.149999999999999" customHeight="1" x14ac:dyDescent="0.25">
      <c r="A108" s="47" t="s">
        <v>109</v>
      </c>
      <c r="B108" s="21">
        <v>11852</v>
      </c>
      <c r="C108" s="21">
        <v>0</v>
      </c>
      <c r="D108" s="22">
        <f t="shared" si="49"/>
        <v>11852</v>
      </c>
      <c r="E108" s="21">
        <v>2831</v>
      </c>
      <c r="F108" s="21">
        <v>0</v>
      </c>
      <c r="G108" s="28">
        <f t="shared" si="50"/>
        <v>2831</v>
      </c>
      <c r="H108" s="29">
        <f t="shared" si="51"/>
        <v>14683</v>
      </c>
    </row>
    <row r="109" spans="1:8" s="8" customFormat="1" ht="20.149999999999999" customHeight="1" x14ac:dyDescent="0.25">
      <c r="A109" s="46" t="s">
        <v>40</v>
      </c>
      <c r="B109" s="21">
        <v>0</v>
      </c>
      <c r="C109" s="21">
        <v>0</v>
      </c>
      <c r="D109" s="22">
        <f t="shared" si="49"/>
        <v>0</v>
      </c>
      <c r="E109" s="21">
        <v>0</v>
      </c>
      <c r="F109" s="21">
        <v>0</v>
      </c>
      <c r="G109" s="28">
        <f t="shared" si="50"/>
        <v>0</v>
      </c>
      <c r="H109" s="29">
        <f t="shared" si="51"/>
        <v>0</v>
      </c>
    </row>
    <row r="110" spans="1:8" s="8" customFormat="1" ht="20.149999999999999" customHeight="1" thickBot="1" x14ac:dyDescent="0.3">
      <c r="A110" s="25" t="s">
        <v>16</v>
      </c>
      <c r="B110" s="26">
        <f>SUM(B94:B109)</f>
        <v>546934</v>
      </c>
      <c r="C110" s="26">
        <f t="shared" ref="C110" si="52">SUM(C94:C109)</f>
        <v>85568</v>
      </c>
      <c r="D110" s="26">
        <f t="shared" ref="D110" si="53">SUM(D94:D109)</f>
        <v>632502</v>
      </c>
      <c r="E110" s="26">
        <f t="shared" ref="E110" si="54">SUM(E94:E109)</f>
        <v>1092087</v>
      </c>
      <c r="F110" s="26">
        <f t="shared" ref="F110" si="55">SUM(F94:F109)</f>
        <v>12902</v>
      </c>
      <c r="G110" s="26">
        <f t="shared" ref="G110" si="56">SUM(G94:G109)</f>
        <v>1104989</v>
      </c>
      <c r="H110" s="26">
        <f t="shared" ref="H110" si="57">SUM(H94:H109)</f>
        <v>1737491</v>
      </c>
    </row>
    <row r="111" spans="1:8" ht="20.149999999999999" customHeight="1" x14ac:dyDescent="0.25"/>
    <row r="112" spans="1:8" ht="20.149999999999999" customHeight="1" thickBot="1" x14ac:dyDescent="0.3"/>
    <row r="113" spans="1:14" s="8" customFormat="1" ht="20.149999999999999" customHeight="1" thickBot="1" x14ac:dyDescent="0.3">
      <c r="A113" s="358" t="s">
        <v>14</v>
      </c>
      <c r="B113" s="359"/>
      <c r="C113" s="359"/>
      <c r="D113" s="360"/>
      <c r="E113" s="31" t="s">
        <v>89</v>
      </c>
      <c r="F113" s="364" t="s">
        <v>44</v>
      </c>
      <c r="G113" s="365"/>
      <c r="H113" s="366"/>
    </row>
    <row r="114" spans="1:14" s="8" customFormat="1" ht="20.149999999999999" customHeight="1" x14ac:dyDescent="0.25">
      <c r="A114" s="361" t="s">
        <v>73</v>
      </c>
      <c r="B114" s="362"/>
      <c r="C114" s="362"/>
      <c r="D114" s="363"/>
      <c r="E114" s="37" t="s">
        <v>90</v>
      </c>
      <c r="F114" s="351" t="s">
        <v>88</v>
      </c>
      <c r="G114" s="352"/>
      <c r="H114" s="353"/>
    </row>
    <row r="115" spans="1:14" s="8" customFormat="1" ht="20.149999999999999" customHeight="1" x14ac:dyDescent="0.25">
      <c r="A115" s="355" t="s">
        <v>29</v>
      </c>
      <c r="B115" s="356"/>
      <c r="C115" s="356"/>
      <c r="D115" s="357"/>
      <c r="E115" s="37" t="s">
        <v>74</v>
      </c>
      <c r="F115" s="315" t="s">
        <v>45</v>
      </c>
      <c r="G115" s="316"/>
      <c r="H115" s="317"/>
      <c r="J115" s="32"/>
      <c r="K115" s="354"/>
      <c r="L115" s="354"/>
      <c r="M115" s="354"/>
      <c r="N115" s="354"/>
    </row>
    <row r="116" spans="1:14" s="8" customFormat="1" ht="20.149999999999999" customHeight="1" x14ac:dyDescent="0.25">
      <c r="A116" s="333" t="s">
        <v>30</v>
      </c>
      <c r="B116" s="334"/>
      <c r="C116" s="334"/>
      <c r="D116" s="335"/>
      <c r="E116" s="37" t="s">
        <v>75</v>
      </c>
      <c r="F116" s="312" t="s">
        <v>46</v>
      </c>
      <c r="G116" s="313"/>
      <c r="H116" s="314"/>
      <c r="J116" s="32"/>
      <c r="K116" s="33"/>
      <c r="L116" s="33"/>
      <c r="M116" s="33"/>
      <c r="N116" s="33"/>
    </row>
    <row r="117" spans="1:14" s="8" customFormat="1" ht="20.149999999999999" customHeight="1" x14ac:dyDescent="0.25">
      <c r="A117" s="333" t="s">
        <v>31</v>
      </c>
      <c r="B117" s="334"/>
      <c r="C117" s="334"/>
      <c r="D117" s="335"/>
      <c r="E117" s="37" t="s">
        <v>76</v>
      </c>
      <c r="F117" s="312" t="s">
        <v>47</v>
      </c>
      <c r="G117" s="313"/>
      <c r="H117" s="314"/>
      <c r="J117" s="32"/>
      <c r="K117" s="33"/>
      <c r="L117" s="33"/>
      <c r="M117" s="33"/>
      <c r="N117" s="33"/>
    </row>
    <row r="118" spans="1:14" s="8" customFormat="1" ht="20.149999999999999" customHeight="1" x14ac:dyDescent="0.25">
      <c r="A118" s="345" t="s">
        <v>92</v>
      </c>
      <c r="B118" s="346"/>
      <c r="C118" s="346"/>
      <c r="D118" s="347"/>
      <c r="E118" s="37" t="s">
        <v>93</v>
      </c>
      <c r="F118" s="348" t="s">
        <v>94</v>
      </c>
      <c r="G118" s="349"/>
      <c r="H118" s="350"/>
      <c r="J118" s="32"/>
      <c r="K118" s="33"/>
      <c r="L118" s="33"/>
      <c r="M118" s="33"/>
      <c r="N118" s="33"/>
    </row>
    <row r="119" spans="1:14" s="8" customFormat="1" ht="20.149999999999999" customHeight="1" x14ac:dyDescent="0.25">
      <c r="A119" s="333" t="s">
        <v>32</v>
      </c>
      <c r="B119" s="334"/>
      <c r="C119" s="334"/>
      <c r="D119" s="335"/>
      <c r="E119" s="37" t="s">
        <v>77</v>
      </c>
      <c r="F119" s="312" t="s">
        <v>48</v>
      </c>
      <c r="G119" s="313"/>
      <c r="H119" s="314"/>
      <c r="J119" s="32"/>
      <c r="K119" s="33"/>
      <c r="L119" s="33"/>
      <c r="M119" s="33"/>
      <c r="N119" s="33"/>
    </row>
    <row r="120" spans="1:14" s="8" customFormat="1" ht="20.149999999999999" customHeight="1" x14ac:dyDescent="0.25">
      <c r="A120" s="333" t="s">
        <v>33</v>
      </c>
      <c r="B120" s="334"/>
      <c r="C120" s="334"/>
      <c r="D120" s="335"/>
      <c r="E120" s="37" t="s">
        <v>78</v>
      </c>
      <c r="F120" s="312" t="s">
        <v>49</v>
      </c>
      <c r="G120" s="313"/>
      <c r="H120" s="314"/>
      <c r="J120" s="32"/>
      <c r="K120" s="33"/>
      <c r="L120" s="33"/>
      <c r="M120" s="33"/>
      <c r="N120" s="33"/>
    </row>
    <row r="121" spans="1:14" s="8" customFormat="1" ht="20.149999999999999" customHeight="1" x14ac:dyDescent="0.25">
      <c r="A121" s="333" t="s">
        <v>34</v>
      </c>
      <c r="B121" s="334"/>
      <c r="C121" s="334"/>
      <c r="D121" s="335"/>
      <c r="E121" s="37" t="s">
        <v>79</v>
      </c>
      <c r="F121" s="312" t="s">
        <v>50</v>
      </c>
      <c r="G121" s="313"/>
      <c r="H121" s="314"/>
      <c r="J121" s="32"/>
      <c r="K121" s="33"/>
      <c r="L121" s="33"/>
      <c r="M121" s="33"/>
      <c r="N121" s="33"/>
    </row>
    <row r="122" spans="1:14" s="8" customFormat="1" ht="20.149999999999999" customHeight="1" x14ac:dyDescent="0.25">
      <c r="A122" s="333" t="s">
        <v>15</v>
      </c>
      <c r="B122" s="334"/>
      <c r="C122" s="334"/>
      <c r="D122" s="335"/>
      <c r="E122" s="37" t="s">
        <v>80</v>
      </c>
      <c r="F122" s="312" t="s">
        <v>51</v>
      </c>
      <c r="G122" s="313"/>
      <c r="H122" s="314"/>
      <c r="J122" s="32"/>
      <c r="K122" s="33"/>
      <c r="L122" s="33"/>
      <c r="M122" s="33"/>
      <c r="N122" s="33"/>
    </row>
    <row r="123" spans="1:14" s="8" customFormat="1" ht="20.149999999999999" customHeight="1" x14ac:dyDescent="0.25">
      <c r="A123" s="333" t="s">
        <v>52</v>
      </c>
      <c r="B123" s="334"/>
      <c r="C123" s="334"/>
      <c r="D123" s="335"/>
      <c r="E123" s="38"/>
      <c r="F123" s="318"/>
      <c r="G123" s="319"/>
      <c r="H123" s="320"/>
      <c r="J123" s="32"/>
      <c r="K123" s="33"/>
      <c r="L123" s="33"/>
      <c r="M123" s="33"/>
      <c r="N123" s="33"/>
    </row>
    <row r="124" spans="1:14" s="8" customFormat="1" ht="20.149999999999999" customHeight="1" x14ac:dyDescent="0.25">
      <c r="A124" s="339" t="s">
        <v>53</v>
      </c>
      <c r="B124" s="340"/>
      <c r="C124" s="340"/>
      <c r="D124" s="341"/>
      <c r="E124" s="37" t="s">
        <v>81</v>
      </c>
      <c r="F124" s="312" t="s">
        <v>54</v>
      </c>
      <c r="G124" s="313"/>
      <c r="H124" s="314"/>
      <c r="J124" s="32"/>
      <c r="K124" s="34"/>
      <c r="L124" s="34"/>
      <c r="M124" s="34"/>
      <c r="N124" s="34"/>
    </row>
    <row r="125" spans="1:14" s="8" customFormat="1" ht="20.149999999999999" customHeight="1" x14ac:dyDescent="0.25">
      <c r="A125" s="339" t="s">
        <v>55</v>
      </c>
      <c r="B125" s="340"/>
      <c r="C125" s="340"/>
      <c r="D125" s="341"/>
      <c r="E125" s="37" t="s">
        <v>82</v>
      </c>
      <c r="F125" s="312" t="s">
        <v>56</v>
      </c>
      <c r="G125" s="313"/>
      <c r="H125" s="314"/>
      <c r="J125" s="32"/>
      <c r="K125" s="34"/>
      <c r="L125" s="34"/>
      <c r="M125" s="34"/>
      <c r="N125" s="34"/>
    </row>
    <row r="126" spans="1:14" s="8" customFormat="1" ht="20.149999999999999" customHeight="1" x14ac:dyDescent="0.25">
      <c r="A126" s="339" t="s">
        <v>57</v>
      </c>
      <c r="B126" s="340"/>
      <c r="C126" s="340"/>
      <c r="D126" s="341"/>
      <c r="E126" s="37" t="s">
        <v>83</v>
      </c>
      <c r="F126" s="312" t="s">
        <v>58</v>
      </c>
      <c r="G126" s="313"/>
      <c r="H126" s="314"/>
      <c r="J126" s="32"/>
      <c r="K126" s="34"/>
      <c r="L126" s="34"/>
      <c r="M126" s="34"/>
      <c r="N126" s="34"/>
    </row>
    <row r="127" spans="1:14" s="8" customFormat="1" ht="20.149999999999999" customHeight="1" x14ac:dyDescent="0.25">
      <c r="A127" s="333" t="s">
        <v>36</v>
      </c>
      <c r="B127" s="334"/>
      <c r="C127" s="334"/>
      <c r="D127" s="335"/>
      <c r="E127" s="38"/>
      <c r="F127" s="321"/>
      <c r="G127" s="322"/>
      <c r="H127" s="323"/>
      <c r="J127" s="32"/>
      <c r="K127" s="33"/>
      <c r="L127" s="33"/>
      <c r="M127" s="33"/>
      <c r="N127" s="33"/>
    </row>
    <row r="128" spans="1:14" s="8" customFormat="1" ht="20.149999999999999" customHeight="1" x14ac:dyDescent="0.25">
      <c r="A128" s="339" t="s">
        <v>59</v>
      </c>
      <c r="B128" s="340"/>
      <c r="C128" s="340"/>
      <c r="D128" s="341"/>
      <c r="E128" s="37" t="s">
        <v>84</v>
      </c>
      <c r="F128" s="312" t="s">
        <v>60</v>
      </c>
      <c r="G128" s="313"/>
      <c r="H128" s="314"/>
      <c r="J128" s="32"/>
      <c r="K128" s="34"/>
      <c r="L128" s="34"/>
      <c r="M128" s="34"/>
      <c r="N128" s="34"/>
    </row>
    <row r="129" spans="1:14" s="8" customFormat="1" ht="20.149999999999999" customHeight="1" x14ac:dyDescent="0.25">
      <c r="A129" s="339" t="s">
        <v>61</v>
      </c>
      <c r="B129" s="340"/>
      <c r="C129" s="340"/>
      <c r="D129" s="341"/>
      <c r="E129" s="37" t="s">
        <v>85</v>
      </c>
      <c r="F129" s="312" t="s">
        <v>62</v>
      </c>
      <c r="G129" s="313"/>
      <c r="H129" s="314"/>
      <c r="J129" s="32"/>
      <c r="K129" s="34"/>
      <c r="L129" s="34"/>
      <c r="M129" s="34"/>
      <c r="N129" s="34"/>
    </row>
    <row r="130" spans="1:14" s="8" customFormat="1" ht="20.149999999999999" customHeight="1" x14ac:dyDescent="0.25">
      <c r="A130" s="339" t="s">
        <v>63</v>
      </c>
      <c r="B130" s="340"/>
      <c r="C130" s="340"/>
      <c r="D130" s="341"/>
      <c r="E130" s="37" t="s">
        <v>86</v>
      </c>
      <c r="F130" s="312" t="s">
        <v>64</v>
      </c>
      <c r="G130" s="313"/>
      <c r="H130" s="314"/>
      <c r="J130" s="32"/>
      <c r="K130" s="34"/>
      <c r="L130" s="34"/>
      <c r="M130" s="34"/>
      <c r="N130" s="34"/>
    </row>
    <row r="131" spans="1:14" s="18" customFormat="1" ht="20.149999999999999" customHeight="1" x14ac:dyDescent="0.25">
      <c r="A131" s="336" t="s">
        <v>65</v>
      </c>
      <c r="B131" s="337"/>
      <c r="C131" s="337"/>
      <c r="D131" s="338"/>
      <c r="E131" s="37" t="s">
        <v>87</v>
      </c>
      <c r="F131" s="327" t="s">
        <v>66</v>
      </c>
      <c r="G131" s="328"/>
      <c r="H131" s="329"/>
      <c r="J131" s="32"/>
      <c r="K131" s="35"/>
      <c r="L131" s="35"/>
      <c r="M131" s="35"/>
      <c r="N131" s="35"/>
    </row>
    <row r="132" spans="1:14" s="8" customFormat="1" ht="20.149999999999999" customHeight="1" x14ac:dyDescent="0.25">
      <c r="A132" s="333" t="s">
        <v>37</v>
      </c>
      <c r="B132" s="334"/>
      <c r="C132" s="334"/>
      <c r="D132" s="335"/>
      <c r="E132" s="37" t="s">
        <v>90</v>
      </c>
      <c r="F132" s="312" t="s">
        <v>67</v>
      </c>
      <c r="G132" s="313"/>
      <c r="H132" s="314"/>
      <c r="J132" s="32"/>
      <c r="K132" s="33"/>
      <c r="L132" s="33"/>
      <c r="M132" s="33"/>
      <c r="N132" s="33"/>
    </row>
    <row r="133" spans="1:14" s="8" customFormat="1" ht="20.149999999999999" customHeight="1" x14ac:dyDescent="0.25">
      <c r="A133" s="333" t="s">
        <v>38</v>
      </c>
      <c r="B133" s="334"/>
      <c r="C133" s="334"/>
      <c r="D133" s="335"/>
      <c r="E133" s="37" t="s">
        <v>90</v>
      </c>
      <c r="F133" s="312" t="s">
        <v>68</v>
      </c>
      <c r="G133" s="313"/>
      <c r="H133" s="314"/>
      <c r="J133" s="32"/>
      <c r="K133" s="33"/>
      <c r="L133" s="33"/>
      <c r="M133" s="33"/>
      <c r="N133" s="33"/>
    </row>
    <row r="134" spans="1:14" s="8" customFormat="1" ht="20.149999999999999" customHeight="1" x14ac:dyDescent="0.25">
      <c r="A134" s="333" t="s">
        <v>39</v>
      </c>
      <c r="B134" s="334"/>
      <c r="C134" s="334"/>
      <c r="D134" s="335"/>
      <c r="E134" s="37" t="s">
        <v>91</v>
      </c>
      <c r="F134" s="312" t="s">
        <v>69</v>
      </c>
      <c r="G134" s="313"/>
      <c r="H134" s="314"/>
      <c r="J134" s="32"/>
      <c r="K134" s="33"/>
      <c r="L134" s="33"/>
      <c r="M134" s="33"/>
      <c r="N134" s="33"/>
    </row>
    <row r="135" spans="1:14" s="8" customFormat="1" ht="20.149999999999999" customHeight="1" thickBot="1" x14ac:dyDescent="0.3">
      <c r="A135" s="330" t="s">
        <v>40</v>
      </c>
      <c r="B135" s="331"/>
      <c r="C135" s="331"/>
      <c r="D135" s="332"/>
      <c r="E135" s="36" t="s">
        <v>90</v>
      </c>
      <c r="F135" s="324" t="s">
        <v>70</v>
      </c>
      <c r="G135" s="325"/>
      <c r="H135" s="326"/>
      <c r="J135" s="32"/>
      <c r="K135" s="33"/>
      <c r="L135" s="33"/>
      <c r="M135" s="33"/>
      <c r="N135" s="33"/>
    </row>
  </sheetData>
  <mergeCells count="7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 ref="A29:A30"/>
    <mergeCell ref="B29:D29"/>
    <mergeCell ref="E29:G29"/>
    <mergeCell ref="H8:H9"/>
    <mergeCell ref="H29:H30"/>
    <mergeCell ref="A28:H28"/>
    <mergeCell ref="A27:H27"/>
    <mergeCell ref="B8:D8"/>
    <mergeCell ref="E8:G8"/>
    <mergeCell ref="A123:D123"/>
    <mergeCell ref="A122:D122"/>
    <mergeCell ref="A121:D121"/>
    <mergeCell ref="A120:D120"/>
    <mergeCell ref="A119:D119"/>
    <mergeCell ref="A126:D126"/>
    <mergeCell ref="A125:D125"/>
    <mergeCell ref="A124:D124"/>
    <mergeCell ref="A127:D127"/>
    <mergeCell ref="A130:D130"/>
    <mergeCell ref="A129:D129"/>
    <mergeCell ref="A128:D128"/>
    <mergeCell ref="A135:D135"/>
    <mergeCell ref="A134:D134"/>
    <mergeCell ref="A133:D133"/>
    <mergeCell ref="A132:D132"/>
    <mergeCell ref="A131:D131"/>
    <mergeCell ref="F135:H135"/>
    <mergeCell ref="F134:H134"/>
    <mergeCell ref="F133:H133"/>
    <mergeCell ref="F132:H132"/>
    <mergeCell ref="F131:H131"/>
    <mergeCell ref="F130:H130"/>
    <mergeCell ref="F129:H129"/>
    <mergeCell ref="F128:H128"/>
    <mergeCell ref="F127:H127"/>
    <mergeCell ref="F126:H126"/>
    <mergeCell ref="F125:H125"/>
    <mergeCell ref="F124:H124"/>
    <mergeCell ref="F123:H123"/>
    <mergeCell ref="F122:H122"/>
    <mergeCell ref="F121:H121"/>
    <mergeCell ref="F120:H120"/>
    <mergeCell ref="F119:H119"/>
    <mergeCell ref="F117:H117"/>
    <mergeCell ref="F116:H116"/>
    <mergeCell ref="F115:H115"/>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15"/>
  </cols>
  <sheetData>
    <row r="1" spans="1:2" x14ac:dyDescent="0.25">
      <c r="A1" s="11" t="s">
        <v>17</v>
      </c>
      <c r="B1" s="11" t="s">
        <v>18</v>
      </c>
    </row>
    <row r="2" spans="1:2" x14ac:dyDescent="0.25">
      <c r="A2" s="15">
        <v>1</v>
      </c>
      <c r="B2" s="11" t="s">
        <v>19</v>
      </c>
    </row>
    <row r="3" spans="1:2" x14ac:dyDescent="0.25">
      <c r="A3" s="15">
        <v>2</v>
      </c>
      <c r="B3" s="11" t="s">
        <v>20</v>
      </c>
    </row>
    <row r="4" spans="1:2" x14ac:dyDescent="0.25">
      <c r="A4" s="15">
        <v>3</v>
      </c>
    </row>
    <row r="5" spans="1:2" x14ac:dyDescent="0.25">
      <c r="A5" s="15">
        <v>4</v>
      </c>
    </row>
    <row r="6" spans="1:2" x14ac:dyDescent="0.25">
      <c r="A6" s="15">
        <v>5</v>
      </c>
    </row>
    <row r="7" spans="1:2" x14ac:dyDescent="0.25">
      <c r="A7" s="15">
        <v>6</v>
      </c>
    </row>
    <row r="8" spans="1:2" x14ac:dyDescent="0.25">
      <c r="A8" s="15">
        <v>7</v>
      </c>
    </row>
    <row r="9" spans="1:2" x14ac:dyDescent="0.25">
      <c r="A9" s="15">
        <v>8</v>
      </c>
    </row>
    <row r="10" spans="1:2" x14ac:dyDescent="0.25">
      <c r="A10" s="15">
        <v>9</v>
      </c>
    </row>
    <row r="11" spans="1:2" x14ac:dyDescent="0.25">
      <c r="A11" s="15">
        <v>10</v>
      </c>
    </row>
    <row r="12" spans="1:2" x14ac:dyDescent="0.25">
      <c r="A12" s="15">
        <v>11</v>
      </c>
    </row>
    <row r="13" spans="1:2" x14ac:dyDescent="0.25">
      <c r="A13" s="15">
        <v>12</v>
      </c>
    </row>
    <row r="14" spans="1:2" x14ac:dyDescent="0.25">
      <c r="A14" s="15">
        <v>13</v>
      </c>
    </row>
    <row r="15" spans="1:2" x14ac:dyDescent="0.25">
      <c r="A15" s="15">
        <v>14</v>
      </c>
    </row>
    <row r="16" spans="1:2" x14ac:dyDescent="0.25">
      <c r="A16" s="15">
        <v>15</v>
      </c>
    </row>
    <row r="17" spans="1:1" x14ac:dyDescent="0.25">
      <c r="A17" s="15">
        <v>16</v>
      </c>
    </row>
    <row r="18" spans="1:1" x14ac:dyDescent="0.25">
      <c r="A18" s="15">
        <v>17</v>
      </c>
    </row>
    <row r="19" spans="1:1" x14ac:dyDescent="0.25">
      <c r="A19" s="15">
        <v>18</v>
      </c>
    </row>
    <row r="20" spans="1:1" x14ac:dyDescent="0.25">
      <c r="A20" s="15">
        <v>19</v>
      </c>
    </row>
    <row r="21" spans="1:1" x14ac:dyDescent="0.25">
      <c r="A21" s="15">
        <v>20</v>
      </c>
    </row>
    <row r="22" spans="1:1" x14ac:dyDescent="0.25">
      <c r="A22" s="15">
        <v>21</v>
      </c>
    </row>
    <row r="23" spans="1:1" x14ac:dyDescent="0.25">
      <c r="A23" s="15">
        <v>22</v>
      </c>
    </row>
    <row r="24" spans="1:1" x14ac:dyDescent="0.25">
      <c r="A24" s="15">
        <v>23</v>
      </c>
    </row>
    <row r="25" spans="1:1" x14ac:dyDescent="0.25">
      <c r="A25" s="15">
        <v>24</v>
      </c>
    </row>
    <row r="26" spans="1:1" x14ac:dyDescent="0.25">
      <c r="A26" s="15">
        <v>25</v>
      </c>
    </row>
    <row r="27" spans="1:1" x14ac:dyDescent="0.25">
      <c r="A27" s="15">
        <v>26</v>
      </c>
    </row>
    <row r="28" spans="1:1" x14ac:dyDescent="0.25">
      <c r="A28" s="15">
        <v>27</v>
      </c>
    </row>
    <row r="29" spans="1:1" x14ac:dyDescent="0.25">
      <c r="A29" s="15">
        <v>28</v>
      </c>
    </row>
    <row r="30" spans="1:1" x14ac:dyDescent="0.25">
      <c r="A30" s="15">
        <v>29</v>
      </c>
    </row>
    <row r="31" spans="1:1" x14ac:dyDescent="0.25">
      <c r="A31" s="15">
        <v>30</v>
      </c>
    </row>
    <row r="32" spans="1:1" x14ac:dyDescent="0.25">
      <c r="A32" s="15">
        <v>31</v>
      </c>
    </row>
    <row r="33" spans="1:1" x14ac:dyDescent="0.25">
      <c r="A33" s="15">
        <v>32</v>
      </c>
    </row>
    <row r="34" spans="1:1" x14ac:dyDescent="0.25">
      <c r="A34" s="15">
        <v>33</v>
      </c>
    </row>
    <row r="35" spans="1:1" x14ac:dyDescent="0.25">
      <c r="A35" s="15">
        <v>34</v>
      </c>
    </row>
    <row r="36" spans="1:1" x14ac:dyDescent="0.25">
      <c r="A36" s="15">
        <v>35</v>
      </c>
    </row>
    <row r="37" spans="1:1" x14ac:dyDescent="0.25">
      <c r="A37" s="15">
        <v>36</v>
      </c>
    </row>
    <row r="38" spans="1:1" x14ac:dyDescent="0.25">
      <c r="A38" s="15">
        <v>37</v>
      </c>
    </row>
    <row r="39" spans="1:1" x14ac:dyDescent="0.25">
      <c r="A39" s="15">
        <v>38</v>
      </c>
    </row>
    <row r="40" spans="1:1" x14ac:dyDescent="0.25">
      <c r="A40" s="15">
        <v>39</v>
      </c>
    </row>
    <row r="41" spans="1:1" x14ac:dyDescent="0.25">
      <c r="A41" s="15">
        <v>40</v>
      </c>
    </row>
    <row r="42" spans="1:1" x14ac:dyDescent="0.25">
      <c r="A42" s="15">
        <v>41</v>
      </c>
    </row>
    <row r="43" spans="1:1" x14ac:dyDescent="0.25">
      <c r="A43" s="15">
        <v>42</v>
      </c>
    </row>
    <row r="44" spans="1:1" x14ac:dyDescent="0.25">
      <c r="A44" s="15">
        <v>43</v>
      </c>
    </row>
    <row r="45" spans="1:1" x14ac:dyDescent="0.25">
      <c r="A45" s="15">
        <v>44</v>
      </c>
    </row>
    <row r="46" spans="1:1" x14ac:dyDescent="0.25">
      <c r="A46" s="15">
        <v>45</v>
      </c>
    </row>
    <row r="47" spans="1:1" x14ac:dyDescent="0.25">
      <c r="A47" s="15">
        <v>46</v>
      </c>
    </row>
    <row r="48" spans="1:1" x14ac:dyDescent="0.25">
      <c r="A48" s="15">
        <v>47</v>
      </c>
    </row>
    <row r="49" spans="1:1" x14ac:dyDescent="0.25">
      <c r="A49" s="15">
        <v>48</v>
      </c>
    </row>
    <row r="50" spans="1:1" x14ac:dyDescent="0.25">
      <c r="A50" s="15">
        <v>49</v>
      </c>
    </row>
    <row r="51" spans="1:1" x14ac:dyDescent="0.25">
      <c r="A51" s="15">
        <v>50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Instructions</vt:lpstr>
      <vt:lpstr>Institution ID</vt:lpstr>
      <vt:lpstr>1-ISUG T&amp;F Increase Rate</vt:lpstr>
      <vt:lpstr>2-Tuit &amp; Oth NGF Rev</vt:lpstr>
      <vt:lpstr>3-Academic-Financial</vt:lpstr>
      <vt:lpstr>4-GF Request</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Company>Commonwealth of Virginia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YanZheng</dc:creator>
  <cp:lastModifiedBy>VITA Program</cp:lastModifiedBy>
  <cp:lastPrinted>2021-04-14T17:17:24Z</cp:lastPrinted>
  <dcterms:created xsi:type="dcterms:W3CDTF">2011-02-22T14:15:27Z</dcterms:created>
  <dcterms:modified xsi:type="dcterms:W3CDTF">2021-11-16T21:44:09Z</dcterms:modified>
</cp:coreProperties>
</file>