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drawings/drawing3.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drawings/drawing4.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drawings/drawing5.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drawings/drawing6.xml" ContentType="application/vnd.openxmlformats-officedocument.drawing+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C:\Users\gsx47494\Desktop\Tempfiles\"/>
    </mc:Choice>
  </mc:AlternateContent>
  <xr:revisionPtr revIDLastSave="0" documentId="8_{804976FA-4F24-4AFF-BA56-42057C667A89}" xr6:coauthVersionLast="47" xr6:coauthVersionMax="47" xr10:uidLastSave="{00000000-0000-0000-0000-000000000000}"/>
  <bookViews>
    <workbookView xWindow="1152" yWindow="1128" windowWidth="16872" windowHeight="12120" xr2:uid="{89A68836-2084-4126-B5DE-5708B961DEFF}"/>
  </bookViews>
  <sheets>
    <sheet name="Instructions" sheetId="1" r:id="rId1"/>
    <sheet name="Year 1" sheetId="3" r:id="rId2"/>
    <sheet name="Year 2" sheetId="10" r:id="rId3"/>
    <sheet name="Year 3" sheetId="11" r:id="rId4"/>
    <sheet name="Year 4" sheetId="12" r:id="rId5"/>
    <sheet name="Year 5" sheetId="13" r:id="rId6"/>
    <sheet name="Budget Detail Summary" sheetId="9" r:id="rId7"/>
  </sheets>
  <externalReferences>
    <externalReference r:id="rId8"/>
  </externalReferences>
  <definedNames>
    <definedName name="Personnel">#REF!</definedName>
    <definedName name="PersonnelPA1" localSheetId="2">'Year 2'!#REF!</definedName>
    <definedName name="PersonnelPA1" localSheetId="3">'Year 3'!#REF!</definedName>
    <definedName name="PersonnelPA1" localSheetId="4">'Year 4'!#REF!</definedName>
    <definedName name="PersonnelPA1" localSheetId="5">'Year 5'!#REF!</definedName>
    <definedName name="PersonnelPA1">'Year 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5" i="1" l="1"/>
  <c r="H64" i="1"/>
  <c r="H63" i="1"/>
  <c r="H58" i="1"/>
  <c r="H57" i="1"/>
  <c r="H56" i="1"/>
  <c r="H51" i="1"/>
  <c r="H50" i="1"/>
  <c r="H49" i="1"/>
  <c r="H48" i="1"/>
  <c r="H43" i="1"/>
  <c r="H44" i="1" s="1"/>
  <c r="H42" i="1"/>
  <c r="H41" i="1"/>
  <c r="H36" i="1"/>
  <c r="H35" i="1"/>
  <c r="H34" i="1"/>
  <c r="H33" i="1"/>
  <c r="H32" i="1"/>
  <c r="H27" i="1"/>
  <c r="H26" i="1"/>
  <c r="H28" i="1" s="1"/>
  <c r="H20" i="1"/>
  <c r="H19" i="1"/>
  <c r="H18" i="1"/>
  <c r="H17" i="1"/>
  <c r="H21" i="1" s="1"/>
  <c r="H52" i="1" l="1"/>
  <c r="H37" i="1"/>
  <c r="C71" i="1" s="1"/>
  <c r="H59" i="1"/>
  <c r="H66" i="1"/>
  <c r="H5" i="13" l="1"/>
  <c r="H6" i="13"/>
  <c r="H12" i="13"/>
  <c r="H41" i="13"/>
  <c r="H33" i="13"/>
  <c r="H19" i="13"/>
  <c r="H13" i="13"/>
  <c r="H41" i="12"/>
  <c r="H33" i="12"/>
  <c r="H19" i="12"/>
  <c r="H12" i="12"/>
  <c r="H5" i="12"/>
  <c r="H19" i="11"/>
  <c r="H12" i="11"/>
  <c r="H5" i="11"/>
  <c r="H32" i="10"/>
  <c r="H18" i="10"/>
  <c r="H11" i="10"/>
  <c r="H12" i="10"/>
  <c r="H5" i="10"/>
  <c r="H6" i="10" s="1"/>
  <c r="H49" i="3"/>
  <c r="H5" i="3"/>
  <c r="H27" i="3"/>
  <c r="H19" i="3"/>
  <c r="H20" i="3"/>
  <c r="H12" i="3"/>
  <c r="H6" i="3"/>
  <c r="H13" i="3"/>
  <c r="H50" i="13"/>
  <c r="H49" i="13"/>
  <c r="H48" i="13"/>
  <c r="H43" i="13"/>
  <c r="H42" i="13"/>
  <c r="H40" i="13"/>
  <c r="H35" i="13"/>
  <c r="H34" i="13"/>
  <c r="H32" i="13"/>
  <c r="H27" i="13"/>
  <c r="H26" i="13"/>
  <c r="H25" i="13"/>
  <c r="H20" i="13"/>
  <c r="H18" i="13"/>
  <c r="H50" i="12"/>
  <c r="H49" i="12"/>
  <c r="H48" i="12"/>
  <c r="H43" i="12"/>
  <c r="H42" i="12"/>
  <c r="H40" i="12"/>
  <c r="H35" i="12"/>
  <c r="H34" i="12"/>
  <c r="H32" i="12"/>
  <c r="H27" i="12"/>
  <c r="H26" i="12"/>
  <c r="H25" i="12"/>
  <c r="H20" i="12"/>
  <c r="H18" i="12"/>
  <c r="H13" i="12"/>
  <c r="H14" i="12" s="1"/>
  <c r="D7" i="9" s="1"/>
  <c r="H6" i="12"/>
  <c r="H48" i="11"/>
  <c r="H47" i="11"/>
  <c r="H46" i="11"/>
  <c r="H41" i="11"/>
  <c r="H40" i="11"/>
  <c r="H39" i="11"/>
  <c r="H34" i="11"/>
  <c r="H33" i="11"/>
  <c r="H32" i="11"/>
  <c r="H27" i="11"/>
  <c r="H26" i="11"/>
  <c r="H25" i="11"/>
  <c r="H20" i="11"/>
  <c r="H18" i="11"/>
  <c r="H13" i="11"/>
  <c r="H14" i="11" s="1"/>
  <c r="D6" i="9" s="1"/>
  <c r="H6" i="11"/>
  <c r="H48" i="10"/>
  <c r="H47" i="10"/>
  <c r="H46" i="10"/>
  <c r="H41" i="10"/>
  <c r="H40" i="10"/>
  <c r="H39" i="10"/>
  <c r="H34" i="10"/>
  <c r="H33" i="10"/>
  <c r="H31" i="10"/>
  <c r="H26" i="10"/>
  <c r="H25" i="10"/>
  <c r="H24" i="10"/>
  <c r="H19" i="10"/>
  <c r="H17" i="10"/>
  <c r="H44" i="12" l="1"/>
  <c r="H7" i="9" s="1"/>
  <c r="H14" i="13"/>
  <c r="D8" i="9" s="1"/>
  <c r="H36" i="13"/>
  <c r="G8" i="9" s="1"/>
  <c r="H51" i="13"/>
  <c r="I8" i="9" s="1"/>
  <c r="H44" i="13"/>
  <c r="H28" i="13"/>
  <c r="F8" i="9" s="1"/>
  <c r="H21" i="13"/>
  <c r="E8" i="9" s="1"/>
  <c r="H7" i="13"/>
  <c r="H36" i="12"/>
  <c r="G7" i="9" s="1"/>
  <c r="H51" i="12"/>
  <c r="I7" i="9" s="1"/>
  <c r="H28" i="12"/>
  <c r="F7" i="9" s="1"/>
  <c r="H7" i="12"/>
  <c r="H21" i="12"/>
  <c r="E7" i="9" s="1"/>
  <c r="H7" i="11"/>
  <c r="H28" i="11"/>
  <c r="F6" i="9" s="1"/>
  <c r="H42" i="10"/>
  <c r="H5" i="9" s="1"/>
  <c r="H27" i="10"/>
  <c r="F5" i="9" s="1"/>
  <c r="H35" i="10"/>
  <c r="G5" i="9" s="1"/>
  <c r="H13" i="10"/>
  <c r="D5" i="9" s="1"/>
  <c r="H49" i="10"/>
  <c r="I5" i="9" s="1"/>
  <c r="H20" i="10"/>
  <c r="C5" i="9"/>
  <c r="H49" i="11"/>
  <c r="I6" i="9" s="1"/>
  <c r="H42" i="11"/>
  <c r="H6" i="9" s="1"/>
  <c r="H21" i="11"/>
  <c r="E6" i="9" s="1"/>
  <c r="H35" i="11"/>
  <c r="G6" i="9" s="1"/>
  <c r="H14" i="3"/>
  <c r="H43" i="3"/>
  <c r="H42" i="3"/>
  <c r="H41" i="3"/>
  <c r="H50" i="3"/>
  <c r="H35" i="3"/>
  <c r="H18" i="3"/>
  <c r="H51" i="3"/>
  <c r="H48" i="3"/>
  <c r="H36" i="3"/>
  <c r="H34" i="3"/>
  <c r="C54" i="11" l="1"/>
  <c r="E5" i="9"/>
  <c r="C54" i="10"/>
  <c r="C6" i="9"/>
  <c r="C56" i="12"/>
  <c r="D4" i="9"/>
  <c r="H8" i="9"/>
  <c r="C56" i="13"/>
  <c r="C8" i="9"/>
  <c r="C7" i="9"/>
  <c r="J7" i="9" s="1"/>
  <c r="J6" i="9"/>
  <c r="D9" i="9"/>
  <c r="H52" i="3"/>
  <c r="H44" i="3"/>
  <c r="H4" i="9" s="1"/>
  <c r="H37" i="3"/>
  <c r="G4" i="9" s="1"/>
  <c r="J8" i="9" l="1"/>
  <c r="H9" i="9"/>
  <c r="I4" i="9"/>
  <c r="I9" i="9" s="1"/>
  <c r="G9" i="9"/>
  <c r="J5" i="9"/>
  <c r="H28" i="3" l="1"/>
  <c r="H26" i="3"/>
  <c r="H29" i="3"/>
  <c r="H21" i="3"/>
  <c r="H22" i="3" l="1"/>
  <c r="E4" i="9" s="1"/>
  <c r="E9" i="9" s="1"/>
  <c r="H7" i="3"/>
  <c r="H30" i="3"/>
  <c r="F4" i="9" s="1"/>
  <c r="F9" i="9" s="1"/>
  <c r="C57" i="3" l="1"/>
  <c r="C4" i="9"/>
  <c r="C9" i="9" s="1"/>
  <c r="J4" i="9" l="1"/>
  <c r="J9" i="9" s="1"/>
</calcChain>
</file>

<file path=xl/sharedStrings.xml><?xml version="1.0" encoding="utf-8"?>
<sst xmlns="http://schemas.openxmlformats.org/spreadsheetml/2006/main" count="464" uniqueCount="97">
  <si>
    <t>Personnel</t>
  </si>
  <si>
    <t>Name</t>
  </si>
  <si>
    <t>Position Title</t>
  </si>
  <si>
    <t>Salary</t>
  </si>
  <si>
    <t>Basis</t>
  </si>
  <si>
    <t>Time Worked</t>
  </si>
  <si>
    <t>Total Cost</t>
  </si>
  <si>
    <t>Percentage</t>
  </si>
  <si>
    <t>Travel</t>
  </si>
  <si>
    <t>Purpose of Travel</t>
  </si>
  <si>
    <t>Location</t>
  </si>
  <si>
    <t>Expense Type</t>
  </si>
  <si>
    <t>Cost</t>
  </si>
  <si>
    <t>Quantity</t>
  </si>
  <si>
    <t>(Do not enter information into this row)</t>
  </si>
  <si>
    <t>Professional Development</t>
  </si>
  <si>
    <t>Course Name</t>
  </si>
  <si>
    <t>Purpose</t>
  </si>
  <si>
    <t>Delivery Method</t>
  </si>
  <si>
    <t># of Staff</t>
  </si>
  <si>
    <t>Loction</t>
  </si>
  <si>
    <t>Item</t>
  </si>
  <si>
    <t>Unit</t>
  </si>
  <si>
    <t>Type</t>
  </si>
  <si>
    <t>Other</t>
  </si>
  <si>
    <t>Instruction Reminders:</t>
  </si>
  <si>
    <t>Year 1 Budget Total</t>
  </si>
  <si>
    <t>Year 2 Budget Total</t>
  </si>
  <si>
    <t>Year 3 Budget Total</t>
  </si>
  <si>
    <t>Year 4 Budget Total</t>
  </si>
  <si>
    <t>Total</t>
  </si>
  <si>
    <t>Year 1</t>
  </si>
  <si>
    <t>Year 3</t>
  </si>
  <si>
    <t>Year 2</t>
  </si>
  <si>
    <t>Year 4</t>
  </si>
  <si>
    <t>Year 5</t>
  </si>
  <si>
    <t>Totals</t>
  </si>
  <si>
    <t xml:space="preserve">To add a row to a section, you must click on an existing row in that section and select "Add Row." If you know how many rows you need in a section, add the rows prior to starting as you may have to remove information if you add rows after entering data. </t>
  </si>
  <si>
    <t>Equipment</t>
  </si>
  <si>
    <t>Supplies</t>
  </si>
  <si>
    <t>Fringe Benefits</t>
  </si>
  <si>
    <t>Fringe Percentage</t>
  </si>
  <si>
    <t>Year 5 Budget Total</t>
  </si>
  <si>
    <t>Yearly</t>
  </si>
  <si>
    <t>Expendable</t>
  </si>
  <si>
    <t>Each</t>
  </si>
  <si>
    <t>Budget Worksheet Instructions</t>
  </si>
  <si>
    <r>
      <rPr>
        <b/>
        <i/>
        <sz val="11"/>
        <color rgb="FFC00000"/>
        <rFont val="Calibri"/>
        <family val="2"/>
        <scheme val="minor"/>
      </rPr>
      <t xml:space="preserve">This worksheet uses macros. You must enable the macros and trust the document for the workbook to function correctly. </t>
    </r>
    <r>
      <rPr>
        <sz val="11"/>
        <color theme="1"/>
        <rFont val="Calibri"/>
        <family val="2"/>
        <scheme val="minor"/>
      </rPr>
      <t xml:space="preserve">
</t>
    </r>
    <r>
      <rPr>
        <b/>
        <sz val="11"/>
        <color theme="1"/>
        <rFont val="Calibri"/>
        <family val="2"/>
        <scheme val="minor"/>
      </rPr>
      <t>Purpose:</t>
    </r>
    <r>
      <rPr>
        <sz val="11"/>
        <color theme="1"/>
        <rFont val="Calibri"/>
        <family val="2"/>
        <scheme val="minor"/>
      </rPr>
      <t xml:space="preserve"> This template provides a consistent method for applicants to submit their grant budget proposals and ensure an equitable review process as all applicants will have included the same level of information. This will also assist applicants in considering more specifics of their proposals and facilitate with writing their budget narratives. 
</t>
    </r>
    <r>
      <rPr>
        <b/>
        <sz val="11"/>
        <color theme="1"/>
        <rFont val="Calibri"/>
        <family val="2"/>
        <scheme val="minor"/>
      </rPr>
      <t>About the workbook:</t>
    </r>
    <r>
      <rPr>
        <sz val="11"/>
        <color theme="1"/>
        <rFont val="Calibri"/>
        <family val="2"/>
        <scheme val="minor"/>
      </rPr>
      <t xml:space="preserve"> This workbook consists of seven tabs, including this instructions tab, five budget year tabs, and a budget detail summary. Applicants are required to complete only the number of budget years applicable to the respective grant for which they are applying. Each budget year sheet is identifcal and the budget deail summary sheet culminates all of the information from each completed budget year sheet. </t>
    </r>
  </si>
  <si>
    <r>
      <rPr>
        <b/>
        <sz val="11"/>
        <color theme="1"/>
        <rFont val="Calibri"/>
        <family val="2"/>
        <scheme val="minor"/>
      </rPr>
      <t>General Instructions:</t>
    </r>
    <r>
      <rPr>
        <sz val="11"/>
        <color theme="1"/>
        <rFont val="Calibri"/>
        <family val="2"/>
        <scheme val="minor"/>
      </rPr>
      <t xml:space="preserve">
1. Each budget category starts with two useable rows in which you can add your line items.
2. Do not enter information into the first row of each section (the row containing the add and delete row buttons).
3. To add rows to a section, select a cell in that section before selecting the "Add Row" button. (If you do not, you may receive an error message or a row may appear in the wrong place) 
4. If you know the number of rows you will need in each section, it is recommended to add all rows before entering information (for ease of use).
5. If you add too many rows to a section, you may delete unnecessary rows. 
6. To delete a row, select a cell in the desired row and then select "Delete Row."
7. Complete all columns for each line item you enter, even if you enter a 0 or N/A.
8. After completing all line items for each required grant year, review the budget detail summary to ensure everything is correct.
</t>
    </r>
    <r>
      <rPr>
        <b/>
        <i/>
        <sz val="11"/>
        <color theme="1"/>
        <rFont val="Calibri"/>
        <family val="2"/>
        <scheme val="minor"/>
      </rPr>
      <t xml:space="preserve">
See below for an example budget. Definitions for each category and other important terms can be found below the example budget.</t>
    </r>
  </si>
  <si>
    <t>Example Budget</t>
  </si>
  <si>
    <t>Explanations</t>
  </si>
  <si>
    <t xml:space="preserve">Tim is being paid an hourly rate of $53. The grantee anticipates that he will work 1040 hours in year 1 and 100% of those hours will be dedicated to the project.
Juanita is a salaried employee. Her time worked is 1 to represent her 1 year's worth of salary contributions. The grantee anticipates that she will spend 25% of her time on the grant project, and that time will be paid for through grant funds.
</t>
  </si>
  <si>
    <t>Tim Smith</t>
  </si>
  <si>
    <t>Data Analyst</t>
  </si>
  <si>
    <t>Hourly</t>
  </si>
  <si>
    <t>Juanita Martinez</t>
  </si>
  <si>
    <t>Lead Researcher</t>
  </si>
  <si>
    <t xml:space="preserve">The grantee will pay for a portion of Tim's healthcare to offset the cost of being a part-time employee paying out of pocket for healthcare. The applicant has decided to offer 10% of Tim's yearly earnings to go toward his healthcare. </t>
  </si>
  <si>
    <t>A team of three is going to a conference in Denver. Their per diem will cover three meals per day for three days (x three people = 9). All three will have separate hotel rooms costiing $275 ($275 x 3 people = $825/day) for three nights. The applicant is also requesting the cost of plane tickets at $235 per person for three people.</t>
  </si>
  <si>
    <t>Conference</t>
  </si>
  <si>
    <t>Denver, CO</t>
  </si>
  <si>
    <t>Per diem</t>
  </si>
  <si>
    <t>Per meal</t>
  </si>
  <si>
    <t>Lodging</t>
  </si>
  <si>
    <t>Per day</t>
  </si>
  <si>
    <t>Flight</t>
  </si>
  <si>
    <t>Per flight</t>
  </si>
  <si>
    <t xml:space="preserve">This section covers the registration fees for the conference in Denver for three people. </t>
  </si>
  <si>
    <t>Annual Conference of Researchers</t>
  </si>
  <si>
    <t>Networking and Collaboration</t>
  </si>
  <si>
    <t>In Person</t>
  </si>
  <si>
    <t>This applicant is requesting a laptop and subscription services for the part-time staff assigned to the project. The subscriptions are single items, so they are listed as individual units costing a certain amount each</t>
  </si>
  <si>
    <t>Microsoft PowerBI Pro</t>
  </si>
  <si>
    <t>Non-Expendable</t>
  </si>
  <si>
    <t>Individual</t>
  </si>
  <si>
    <t>Tableau Subscription</t>
  </si>
  <si>
    <t>Laptop</t>
  </si>
  <si>
    <t>The applicant is requesting general office supplies for the part-time staff assigned to the project. Info packs will be the culmination of reasearch provided to stakeholders. Once printed, they will cost $45 per box and the applicant is requesting 25 boxes. The applicant would detail the total number of info packs and office supplies in the narrative.</t>
  </si>
  <si>
    <t>Office Supplies</t>
  </si>
  <si>
    <t>Info Packs</t>
  </si>
  <si>
    <t>Box</t>
  </si>
  <si>
    <t>Per Box</t>
  </si>
  <si>
    <t>This applicant has no additional line items, so this section remains blank</t>
  </si>
  <si>
    <t>The yearly total calculates here:</t>
  </si>
  <si>
    <t>Definitions</t>
  </si>
  <si>
    <t xml:space="preserve">This section should contain all employees who will work on the project if any portion of their compensation will be paid out by grant funds. Include the employees title and name, if available, along with their rate and anticipated time and percentage of work within the respective budget year. If one or more staff are hired specifically for the grant, rates should be comparable to those of similar positions across your  institution. In the accompanying budget narrative, include the anticipated responsibilities of the listed employees for the respective grant year. </t>
  </si>
  <si>
    <t>This section should contain any additional benefits paid out to employees listed in the personnel section. Fringe benefits should align with any prenegotiated state or federal rates.</t>
  </si>
  <si>
    <t xml:space="preserve">In this section, itemize all travel expenses related to the project. Any proposed travel must align with proposed project objectives, and applicants must describe this alignment in the accompanying budget narrative. Travel expenses should include any expense expected to be paid for through grant funds such as meals, flights, and lodging. Costs may not exceed those allowable by the US General Services Administration (GSA). For more information, visist their website: </t>
  </si>
  <si>
    <t>https://www.gsa.gov/travel/plan-book/per-diem-rates</t>
  </si>
  <si>
    <t>This section should contain any professional development registration fees or other associated costs for which the applicant intends to use grant funds. Travel associated with professional development opportunities should be addressed in the travel section.</t>
  </si>
  <si>
    <t>Equipment generally includes any non-expendible items an applicant intends to purchase with grant funds. This may include computer hardward and softwware or other items that will not be consumed or discarded withing approximatey two years.</t>
  </si>
  <si>
    <t xml:space="preserve">Supplies generally include expendable items that will be consumed over the duration of the project or within approximately two years. This may inlcude any office supplies. </t>
  </si>
  <si>
    <t>This section is for any line item applicants feel do not fit under any of the previous categories.</t>
  </si>
  <si>
    <t xml:space="preserve">Expendible items are items that are consumed throughout the project period or have a life span of fewer than two years (i.e., these items are eventually discarded). Such items may include office supplies. </t>
  </si>
  <si>
    <t>Non-expendible items are those intended for long-term use and are generally not consumed or discarded by the project end. Items that have an anticipated lifespan of approximately two or more years generally are considered non-expendable. Such items may include computer hardware and software.</t>
  </si>
  <si>
    <t>Indirect Costs</t>
  </si>
  <si>
    <r>
      <t xml:space="preserve">Costs associated with the general operation or support of the organization. Indirect costs may include building rent, utilities, legal expenses, facility maintenance, etc. </t>
    </r>
    <r>
      <rPr>
        <b/>
        <sz val="11"/>
        <color theme="1"/>
        <rFont val="Palatino Linotype"/>
        <family val="1"/>
      </rPr>
      <t xml:space="preserve">Indirect costs are not allowable through SCHEV grants.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</si>
</sst>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6" formatCode="&quot;$&quot;#,##0_);[Red]\(&quot;$&quot;#,##0\)"/>
    <numFmt numFmtId="44" formatCode="_(&quot;$&quot;* #,##0.00_);_(&quot;$&quot;* \(#,##0.00\);_(&quot;$&quot;* &quot;-&quot;??_);_(@_)"/>
  </numFmts>
  <fonts count="17" x14ac:knownFonts="1">
    <font>
      <sz val="11"/>
      <color theme="1"/>
      <name val="Calibri"/>
      <family val="2"/>
      <scheme val="minor"/>
    </font>
    <font>
      <sz val="11"/>
      <color theme="1"/>
      <name val="Calibri"/>
      <family val="2"/>
      <scheme val="minor"/>
    </font>
    <font>
      <sz val="11"/>
      <color rgb="FF000000"/>
      <name val="Calibri"/>
      <family val="2"/>
    </font>
    <font>
      <b/>
      <sz val="13"/>
      <color theme="3"/>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sz val="11"/>
      <name val="Calibri"/>
      <family val="2"/>
      <scheme val="minor"/>
    </font>
    <font>
      <u/>
      <sz val="11"/>
      <color theme="10"/>
      <name val="Calibri"/>
      <family val="2"/>
      <scheme val="minor"/>
    </font>
    <font>
      <b/>
      <sz val="26"/>
      <color theme="0"/>
      <name val="Franklin Gothic Book"/>
      <family val="2"/>
    </font>
    <font>
      <b/>
      <i/>
      <sz val="11"/>
      <color rgb="FFC00000"/>
      <name val="Calibri"/>
      <family val="2"/>
      <scheme val="minor"/>
    </font>
    <font>
      <b/>
      <i/>
      <sz val="11"/>
      <color theme="1"/>
      <name val="Calibri"/>
      <family val="2"/>
      <scheme val="minor"/>
    </font>
    <font>
      <b/>
      <sz val="20"/>
      <color theme="1"/>
      <name val="Franklin Gothic Book"/>
      <family val="2"/>
    </font>
    <font>
      <i/>
      <sz val="11"/>
      <name val="Calibri"/>
      <family val="2"/>
      <scheme val="minor"/>
    </font>
    <font>
      <sz val="11"/>
      <color theme="1"/>
      <name val="Palatino Linotype"/>
      <family val="1"/>
    </font>
    <font>
      <b/>
      <sz val="11"/>
      <color theme="1"/>
      <name val="Palatino Linotype"/>
      <family val="1"/>
    </font>
  </fonts>
  <fills count="10">
    <fill>
      <patternFill patternType="none"/>
    </fill>
    <fill>
      <patternFill patternType="gray125"/>
    </fill>
    <fill>
      <patternFill patternType="solid">
        <fgColor theme="0" tint="-4.9989318521683403E-2"/>
        <bgColor indexed="64"/>
      </patternFill>
    </fill>
    <fill>
      <patternFill patternType="solid">
        <fgColor theme="4" tint="-0.249977111117893"/>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20558A"/>
        <bgColor indexed="64"/>
      </patternFill>
    </fill>
    <fill>
      <patternFill patternType="solid">
        <fgColor theme="0"/>
        <bgColor indexed="64"/>
      </patternFill>
    </fill>
    <fill>
      <patternFill patternType="solid">
        <fgColor rgb="FF6F90B8"/>
        <bgColor indexed="64"/>
      </patternFill>
    </fill>
    <fill>
      <patternFill patternType="solid">
        <fgColor rgb="FF9BB9AE"/>
        <bgColor indexed="64"/>
      </patternFill>
    </fill>
  </fills>
  <borders count="31">
    <border>
      <left/>
      <right/>
      <top/>
      <bottom/>
      <diagonal/>
    </border>
    <border>
      <left/>
      <right/>
      <top/>
      <bottom style="thick">
        <color theme="4" tint="0.499984740745262"/>
      </bottom>
      <diagonal/>
    </border>
    <border>
      <left style="medium">
        <color indexed="64"/>
      </left>
      <right/>
      <top/>
      <bottom/>
      <diagonal/>
    </border>
    <border>
      <left style="medium">
        <color indexed="64"/>
      </left>
      <right/>
      <top style="medium">
        <color indexed="64"/>
      </top>
      <bottom style="thick">
        <color theme="4" tint="0.499984740745262"/>
      </bottom>
      <diagonal/>
    </border>
    <border>
      <left/>
      <right/>
      <top style="medium">
        <color indexed="64"/>
      </top>
      <bottom style="thick">
        <color theme="4" tint="0.499984740745262"/>
      </bottom>
      <diagonal/>
    </border>
    <border>
      <left style="medium">
        <color indexed="64"/>
      </left>
      <right/>
      <top/>
      <bottom style="thick">
        <color theme="4" tint="0.4999847407452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theme="4" tint="0.499984740745262"/>
      </bottom>
      <diagonal/>
    </border>
    <border>
      <left style="medium">
        <color indexed="64"/>
      </left>
      <right style="medium">
        <color indexed="64"/>
      </right>
      <top/>
      <bottom style="thick">
        <color theme="4" tint="0.499984740745262"/>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rgb="FFC00000"/>
      </top>
      <bottom/>
      <diagonal/>
    </border>
    <border>
      <left/>
      <right/>
      <top style="medium">
        <color rgb="FFC00000"/>
      </top>
      <bottom/>
      <diagonal/>
    </border>
    <border>
      <left/>
      <right style="medium">
        <color indexed="64"/>
      </right>
      <top style="medium">
        <color rgb="FFC00000"/>
      </top>
      <bottom/>
      <diagonal/>
    </border>
    <border>
      <left style="medium">
        <color indexed="64"/>
      </left>
      <right/>
      <top/>
      <bottom style="medium">
        <color rgb="FFC00000"/>
      </bottom>
      <diagonal/>
    </border>
    <border>
      <left/>
      <right/>
      <top/>
      <bottom style="medium">
        <color rgb="FFC00000"/>
      </bottom>
      <diagonal/>
    </border>
    <border>
      <left/>
      <right style="medium">
        <color indexed="64"/>
      </right>
      <top/>
      <bottom style="medium">
        <color rgb="FFC00000"/>
      </bottom>
      <diagonal/>
    </border>
    <border>
      <left style="thin">
        <color indexed="64"/>
      </left>
      <right/>
      <top style="medium">
        <color rgb="FFC00000"/>
      </top>
      <bottom/>
      <diagonal/>
    </border>
    <border>
      <left style="thin">
        <color indexed="64"/>
      </left>
      <right/>
      <top/>
      <bottom/>
      <diagonal/>
    </border>
    <border>
      <left style="thin">
        <color indexed="64"/>
      </left>
      <right/>
      <top/>
      <bottom style="medium">
        <color rgb="FFC00000"/>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1" applyNumberFormat="0" applyFill="0" applyAlignment="0" applyProtection="0"/>
    <xf numFmtId="0" fontId="9" fillId="0" borderId="0" applyNumberFormat="0" applyFill="0" applyBorder="0" applyAlignment="0" applyProtection="0"/>
  </cellStyleXfs>
  <cellXfs count="155">
    <xf numFmtId="0" fontId="0" fillId="0" borderId="0" xfId="0"/>
    <xf numFmtId="44" fontId="0" fillId="0" borderId="0" xfId="1" applyFont="1"/>
    <xf numFmtId="0" fontId="0" fillId="2" borderId="0" xfId="0" applyFill="1"/>
    <xf numFmtId="44" fontId="0" fillId="0" borderId="0" xfId="0" applyNumberFormat="1"/>
    <xf numFmtId="44" fontId="0" fillId="0" borderId="0" xfId="1" applyFont="1" applyBorder="1"/>
    <xf numFmtId="44" fontId="8" fillId="0" borderId="0" xfId="0" applyNumberFormat="1" applyFont="1"/>
    <xf numFmtId="1" fontId="0" fillId="0" borderId="0" xfId="0" applyNumberFormat="1"/>
    <xf numFmtId="44" fontId="1" fillId="0" borderId="0" xfId="0" applyNumberFormat="1" applyFont="1"/>
    <xf numFmtId="0" fontId="5" fillId="4" borderId="0" xfId="0" applyFont="1" applyFill="1"/>
    <xf numFmtId="44" fontId="5" fillId="4" borderId="0" xfId="0" applyNumberFormat="1" applyFont="1" applyFill="1"/>
    <xf numFmtId="0" fontId="3" fillId="0" borderId="3" xfId="3" applyBorder="1"/>
    <xf numFmtId="0" fontId="3" fillId="0" borderId="4" xfId="3" applyBorder="1"/>
    <xf numFmtId="0" fontId="3" fillId="0" borderId="5" xfId="3" applyBorder="1"/>
    <xf numFmtId="44" fontId="3" fillId="0" borderId="1" xfId="3" applyNumberFormat="1"/>
    <xf numFmtId="0" fontId="3" fillId="0" borderId="4" xfId="3" applyBorder="1" applyAlignment="1">
      <alignment wrapText="1"/>
    </xf>
    <xf numFmtId="44" fontId="3" fillId="0" borderId="7" xfId="3" applyNumberFormat="1" applyBorder="1"/>
    <xf numFmtId="44" fontId="3" fillId="0" borderId="8" xfId="3" applyNumberFormat="1" applyBorder="1"/>
    <xf numFmtId="0" fontId="3" fillId="0" borderId="2" xfId="3" applyBorder="1"/>
    <xf numFmtId="44" fontId="3" fillId="5" borderId="8" xfId="3" applyNumberFormat="1" applyFill="1" applyBorder="1"/>
    <xf numFmtId="0" fontId="3" fillId="0" borderId="6" xfId="3" applyBorder="1"/>
    <xf numFmtId="0" fontId="3" fillId="0" borderId="9" xfId="3" applyBorder="1"/>
    <xf numFmtId="44" fontId="3" fillId="5" borderId="10" xfId="3" applyNumberFormat="1" applyFill="1" applyBorder="1"/>
    <xf numFmtId="44" fontId="3" fillId="5" borderId="11" xfId="3" applyNumberFormat="1" applyFill="1" applyBorder="1"/>
    <xf numFmtId="0" fontId="0" fillId="0" borderId="0" xfId="0" applyProtection="1">
      <protection locked="0"/>
    </xf>
    <xf numFmtId="44" fontId="7" fillId="0" borderId="0" xfId="1" applyFont="1" applyBorder="1" applyAlignment="1" applyProtection="1">
      <alignment vertical="center"/>
      <protection locked="0"/>
    </xf>
    <xf numFmtId="9" fontId="0" fillId="0" borderId="0" xfId="2" applyFont="1" applyBorder="1" applyProtection="1">
      <protection locked="0"/>
    </xf>
    <xf numFmtId="44" fontId="0" fillId="0" borderId="0" xfId="1" applyFont="1" applyBorder="1" applyProtection="1">
      <protection locked="0"/>
    </xf>
    <xf numFmtId="2" fontId="0" fillId="0" borderId="0" xfId="0" applyNumberFormat="1" applyProtection="1">
      <protection locked="0"/>
    </xf>
    <xf numFmtId="0" fontId="7" fillId="0" borderId="0" xfId="0" applyFont="1" applyAlignment="1" applyProtection="1">
      <alignment vertical="center"/>
      <protection locked="0"/>
    </xf>
    <xf numFmtId="0" fontId="7" fillId="0" borderId="0" xfId="0" applyFont="1" applyProtection="1">
      <protection locked="0"/>
    </xf>
    <xf numFmtId="44" fontId="0" fillId="0" borderId="0" xfId="1" applyFont="1" applyProtection="1">
      <protection locked="0"/>
    </xf>
    <xf numFmtId="1" fontId="0" fillId="0" borderId="0" xfId="0" applyNumberFormat="1" applyProtection="1">
      <protection locked="0"/>
    </xf>
    <xf numFmtId="44" fontId="3" fillId="0" borderId="7" xfId="1" applyFont="1" applyBorder="1"/>
    <xf numFmtId="0" fontId="0" fillId="7" borderId="0" xfId="0" applyFill="1"/>
    <xf numFmtId="0" fontId="0" fillId="7" borderId="0" xfId="0" applyFill="1" applyAlignment="1">
      <alignment horizontal="left" vertical="top" wrapText="1"/>
    </xf>
    <xf numFmtId="0" fontId="0" fillId="7" borderId="0" xfId="0" applyFill="1" applyAlignment="1">
      <alignment horizontal="left" vertical="top"/>
    </xf>
    <xf numFmtId="0" fontId="13" fillId="8" borderId="12" xfId="0" applyFont="1" applyFill="1" applyBorder="1" applyAlignment="1">
      <alignment vertical="center"/>
    </xf>
    <xf numFmtId="0" fontId="13" fillId="8" borderId="13" xfId="0" applyFont="1" applyFill="1" applyBorder="1" applyAlignment="1">
      <alignment vertical="center"/>
    </xf>
    <xf numFmtId="0" fontId="13" fillId="8" borderId="14" xfId="0" applyFont="1" applyFill="1" applyBorder="1" applyAlignment="1">
      <alignment vertical="center"/>
    </xf>
    <xf numFmtId="0" fontId="13" fillId="7" borderId="13" xfId="0" applyFont="1" applyFill="1" applyBorder="1" applyAlignment="1">
      <alignment vertical="center"/>
    </xf>
    <xf numFmtId="0" fontId="0" fillId="7" borderId="20" xfId="0" applyFill="1" applyBorder="1"/>
    <xf numFmtId="0" fontId="0" fillId="0" borderId="2" xfId="0" applyBorder="1"/>
    <xf numFmtId="0" fontId="0" fillId="0" borderId="15" xfId="0" applyBorder="1"/>
    <xf numFmtId="0" fontId="0" fillId="0" borderId="2" xfId="0" applyBorder="1" applyProtection="1">
      <protection locked="0"/>
    </xf>
    <xf numFmtId="44" fontId="0" fillId="0" borderId="15" xfId="1" applyFont="1" applyBorder="1"/>
    <xf numFmtId="0" fontId="0" fillId="0" borderId="22" xfId="0" applyBorder="1"/>
    <xf numFmtId="0" fontId="0" fillId="0" borderId="23" xfId="0" applyBorder="1"/>
    <xf numFmtId="44" fontId="0" fillId="0" borderId="24" xfId="0" applyNumberFormat="1" applyBorder="1"/>
    <xf numFmtId="0" fontId="0" fillId="7" borderId="23" xfId="0" applyFill="1" applyBorder="1"/>
    <xf numFmtId="0" fontId="0" fillId="7" borderId="2" xfId="0" applyFill="1" applyBorder="1"/>
    <xf numFmtId="44" fontId="0" fillId="7" borderId="15" xfId="0" applyNumberFormat="1" applyFill="1" applyBorder="1"/>
    <xf numFmtId="0" fontId="0" fillId="7" borderId="15" xfId="0" applyFill="1" applyBorder="1"/>
    <xf numFmtId="0" fontId="8" fillId="7" borderId="20" xfId="0" applyFont="1" applyFill="1" applyBorder="1"/>
    <xf numFmtId="0" fontId="8" fillId="0" borderId="2" xfId="0" applyFont="1" applyBorder="1"/>
    <xf numFmtId="0" fontId="8" fillId="0" borderId="0" xfId="0" applyFont="1"/>
    <xf numFmtId="0" fontId="8" fillId="0" borderId="15" xfId="0" applyFont="1" applyBorder="1"/>
    <xf numFmtId="0" fontId="8" fillId="7" borderId="0" xfId="0" applyFont="1" applyFill="1"/>
    <xf numFmtId="0" fontId="8" fillId="0" borderId="2" xfId="0" applyFont="1" applyBorder="1" applyProtection="1">
      <protection locked="0"/>
    </xf>
    <xf numFmtId="0" fontId="8" fillId="0" borderId="0" xfId="0" applyFont="1" applyProtection="1">
      <protection locked="0"/>
    </xf>
    <xf numFmtId="0" fontId="14" fillId="0" borderId="0" xfId="0" applyFont="1" applyAlignment="1" applyProtection="1">
      <alignment vertical="center"/>
      <protection locked="0"/>
    </xf>
    <xf numFmtId="44" fontId="8" fillId="0" borderId="0" xfId="1" applyFont="1" applyBorder="1" applyProtection="1">
      <protection locked="0"/>
    </xf>
    <xf numFmtId="44" fontId="8" fillId="0" borderId="15" xfId="0" applyNumberFormat="1" applyFont="1" applyBorder="1"/>
    <xf numFmtId="0" fontId="8" fillId="0" borderId="22" xfId="0" applyFont="1" applyBorder="1"/>
    <xf numFmtId="0" fontId="8" fillId="0" borderId="23" xfId="0" applyFont="1" applyBorder="1"/>
    <xf numFmtId="44" fontId="8" fillId="0" borderId="24" xfId="0" applyNumberFormat="1" applyFont="1" applyBorder="1"/>
    <xf numFmtId="0" fontId="8" fillId="7" borderId="23" xfId="0" applyFont="1" applyFill="1" applyBorder="1"/>
    <xf numFmtId="6" fontId="0" fillId="0" borderId="0" xfId="1" applyNumberFormat="1" applyFont="1" applyBorder="1" applyProtection="1">
      <protection locked="0"/>
    </xf>
    <xf numFmtId="44" fontId="1" fillId="0" borderId="23" xfId="0" applyNumberFormat="1" applyFont="1" applyBorder="1"/>
    <xf numFmtId="1" fontId="0" fillId="0" borderId="23" xfId="0" applyNumberFormat="1" applyBorder="1"/>
    <xf numFmtId="44" fontId="1" fillId="0" borderId="24" xfId="0" applyNumberFormat="1" applyFont="1" applyBorder="1"/>
    <xf numFmtId="44" fontId="0" fillId="0" borderId="23" xfId="0" applyNumberFormat="1" applyBorder="1"/>
    <xf numFmtId="0" fontId="0" fillId="7" borderId="27" xfId="0" applyFill="1" applyBorder="1"/>
    <xf numFmtId="0" fontId="0" fillId="7" borderId="24" xfId="0" applyFill="1" applyBorder="1"/>
    <xf numFmtId="44" fontId="0" fillId="7" borderId="0" xfId="1" applyFont="1" applyFill="1" applyBorder="1"/>
    <xf numFmtId="1" fontId="0" fillId="7" borderId="0" xfId="0" applyNumberFormat="1" applyFill="1"/>
    <xf numFmtId="44" fontId="0" fillId="7" borderId="15" xfId="1" applyFont="1" applyFill="1" applyBorder="1"/>
    <xf numFmtId="0" fontId="0" fillId="7" borderId="0" xfId="0" applyFill="1" applyAlignment="1">
      <alignment vertical="top" wrapText="1"/>
    </xf>
    <xf numFmtId="0" fontId="0" fillId="7" borderId="15" xfId="0" applyFill="1" applyBorder="1" applyAlignment="1">
      <alignment vertical="top" wrapText="1"/>
    </xf>
    <xf numFmtId="44" fontId="0" fillId="0" borderId="23" xfId="1" applyFont="1" applyBorder="1"/>
    <xf numFmtId="44" fontId="0" fillId="0" borderId="24" xfId="1" applyFont="1" applyBorder="1"/>
    <xf numFmtId="0" fontId="7" fillId="2" borderId="2" xfId="0" applyFont="1" applyFill="1" applyBorder="1"/>
    <xf numFmtId="0" fontId="0" fillId="2" borderId="15" xfId="0" applyFill="1" applyBorder="1"/>
    <xf numFmtId="0" fontId="0" fillId="2" borderId="2" xfId="0" applyFill="1" applyBorder="1"/>
    <xf numFmtId="0" fontId="5" fillId="4" borderId="2" xfId="0" applyFont="1" applyFill="1" applyBorder="1"/>
    <xf numFmtId="0" fontId="0" fillId="7" borderId="16" xfId="0" applyFill="1" applyBorder="1"/>
    <xf numFmtId="0" fontId="0" fillId="7" borderId="17" xfId="0" applyFill="1" applyBorder="1"/>
    <xf numFmtId="0" fontId="0" fillId="7" borderId="18" xfId="0" applyFill="1" applyBorder="1"/>
    <xf numFmtId="0" fontId="15" fillId="7" borderId="28" xfId="0" applyFont="1" applyFill="1" applyBorder="1" applyAlignment="1">
      <alignment vertical="center"/>
    </xf>
    <xf numFmtId="0" fontId="15" fillId="7" borderId="29" xfId="0" applyFont="1" applyFill="1" applyBorder="1" applyAlignment="1">
      <alignment vertical="center"/>
    </xf>
    <xf numFmtId="0" fontId="15" fillId="7" borderId="30" xfId="0" applyFont="1" applyFill="1" applyBorder="1" applyAlignment="1">
      <alignment vertical="center"/>
    </xf>
    <xf numFmtId="0" fontId="15" fillId="7" borderId="28" xfId="0" applyFont="1" applyFill="1" applyBorder="1" applyAlignment="1">
      <alignment vertical="center" wrapText="1"/>
    </xf>
    <xf numFmtId="0" fontId="15" fillId="7" borderId="0" xfId="0" applyFont="1" applyFill="1" applyAlignment="1">
      <alignment vertical="center"/>
    </xf>
    <xf numFmtId="0" fontId="10" fillId="6" borderId="6" xfId="0" applyFont="1" applyFill="1" applyBorder="1" applyAlignment="1">
      <alignment horizontal="center" vertical="center"/>
    </xf>
    <xf numFmtId="0" fontId="10" fillId="6" borderId="7" xfId="0" applyFont="1" applyFill="1" applyBorder="1" applyAlignment="1">
      <alignment horizontal="center" vertical="center"/>
    </xf>
    <xf numFmtId="0" fontId="10" fillId="6" borderId="8" xfId="0" applyFont="1" applyFill="1" applyBorder="1" applyAlignment="1">
      <alignment horizontal="center" vertical="center"/>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2" xfId="0" applyBorder="1" applyAlignment="1">
      <alignment horizontal="left" vertical="top" wrapText="1"/>
    </xf>
    <xf numFmtId="0" fontId="0" fillId="0" borderId="0" xfId="0"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13" fillId="8" borderId="12" xfId="0" applyFont="1" applyFill="1" applyBorder="1" applyAlignment="1">
      <alignment horizontal="left" vertical="center"/>
    </xf>
    <xf numFmtId="0" fontId="13" fillId="8" borderId="13" xfId="0" applyFont="1" applyFill="1" applyBorder="1" applyAlignment="1">
      <alignment horizontal="left" vertical="center"/>
    </xf>
    <xf numFmtId="0" fontId="13" fillId="8" borderId="14" xfId="0" applyFont="1" applyFill="1" applyBorder="1" applyAlignment="1">
      <alignment horizontal="left" vertical="center"/>
    </xf>
    <xf numFmtId="0" fontId="4" fillId="3" borderId="19" xfId="0" applyFont="1" applyFill="1" applyBorder="1" applyAlignment="1">
      <alignment horizontal="center" vertical="top"/>
    </xf>
    <xf numFmtId="0" fontId="4" fillId="3" borderId="20" xfId="0" applyFont="1" applyFill="1" applyBorder="1" applyAlignment="1">
      <alignment horizontal="center" vertical="top"/>
    </xf>
    <xf numFmtId="0" fontId="4" fillId="3" borderId="21" xfId="0" applyFont="1" applyFill="1" applyBorder="1" applyAlignment="1">
      <alignment horizontal="center" vertical="top"/>
    </xf>
    <xf numFmtId="0" fontId="0" fillId="2" borderId="19" xfId="0" applyFill="1" applyBorder="1" applyAlignment="1">
      <alignment horizontal="left" vertical="top" wrapText="1"/>
    </xf>
    <xf numFmtId="0" fontId="0" fillId="2" borderId="20" xfId="0" applyFill="1" applyBorder="1" applyAlignment="1">
      <alignment horizontal="left" vertical="top"/>
    </xf>
    <xf numFmtId="0" fontId="0" fillId="2" borderId="21" xfId="0" applyFill="1" applyBorder="1" applyAlignment="1">
      <alignment horizontal="left" vertical="top"/>
    </xf>
    <xf numFmtId="0" fontId="0" fillId="2" borderId="2" xfId="0" applyFill="1" applyBorder="1" applyAlignment="1">
      <alignment horizontal="left" vertical="top"/>
    </xf>
    <xf numFmtId="0" fontId="0" fillId="2" borderId="0" xfId="0" applyFill="1" applyAlignment="1">
      <alignment horizontal="left" vertical="top"/>
    </xf>
    <xf numFmtId="0" fontId="0" fillId="2" borderId="15" xfId="0" applyFill="1" applyBorder="1" applyAlignment="1">
      <alignment horizontal="left" vertical="top"/>
    </xf>
    <xf numFmtId="0" fontId="0" fillId="2" borderId="22" xfId="0" applyFill="1" applyBorder="1" applyAlignment="1">
      <alignment horizontal="left" vertical="top"/>
    </xf>
    <xf numFmtId="0" fontId="0" fillId="2" borderId="23" xfId="0" applyFill="1" applyBorder="1" applyAlignment="1">
      <alignment horizontal="left" vertical="top"/>
    </xf>
    <xf numFmtId="0" fontId="0" fillId="2" borderId="24" xfId="0" applyFill="1" applyBorder="1" applyAlignment="1">
      <alignment horizontal="left" vertical="top"/>
    </xf>
    <xf numFmtId="0" fontId="0" fillId="2" borderId="25" xfId="0" applyFill="1" applyBorder="1" applyAlignment="1">
      <alignment horizontal="left" vertical="top" wrapText="1"/>
    </xf>
    <xf numFmtId="0" fontId="0" fillId="2" borderId="20" xfId="0" applyFill="1" applyBorder="1" applyAlignment="1">
      <alignment horizontal="left" vertical="top" wrapText="1"/>
    </xf>
    <xf numFmtId="0" fontId="0" fillId="2" borderId="21" xfId="0" applyFill="1" applyBorder="1" applyAlignment="1">
      <alignment horizontal="left" vertical="top" wrapText="1"/>
    </xf>
    <xf numFmtId="0" fontId="0" fillId="2" borderId="26" xfId="0" applyFill="1" applyBorder="1" applyAlignment="1">
      <alignment horizontal="left" vertical="top" wrapText="1"/>
    </xf>
    <xf numFmtId="0" fontId="0" fillId="2" borderId="0" xfId="0" applyFill="1" applyAlignment="1">
      <alignment horizontal="left" vertical="top" wrapText="1"/>
    </xf>
    <xf numFmtId="0" fontId="0" fillId="2" borderId="15" xfId="0" applyFill="1" applyBorder="1" applyAlignment="1">
      <alignment horizontal="left" vertical="top" wrapText="1"/>
    </xf>
    <xf numFmtId="0" fontId="0" fillId="2" borderId="27" xfId="0" applyFill="1" applyBorder="1" applyAlignment="1">
      <alignment horizontal="left" vertical="top" wrapText="1"/>
    </xf>
    <xf numFmtId="0" fontId="0" fillId="2" borderId="23" xfId="0" applyFill="1" applyBorder="1" applyAlignment="1">
      <alignment horizontal="left" vertical="top" wrapText="1"/>
    </xf>
    <xf numFmtId="0" fontId="0" fillId="2" borderId="24" xfId="0" applyFill="1" applyBorder="1" applyAlignment="1">
      <alignment horizontal="left" vertical="top" wrapText="1"/>
    </xf>
    <xf numFmtId="0" fontId="4" fillId="3" borderId="19" xfId="0" applyFont="1" applyFill="1" applyBorder="1" applyAlignment="1">
      <alignment horizontal="center"/>
    </xf>
    <xf numFmtId="0" fontId="4" fillId="3" borderId="20" xfId="0" applyFont="1" applyFill="1" applyBorder="1" applyAlignment="1">
      <alignment horizontal="center"/>
    </xf>
    <xf numFmtId="0" fontId="4" fillId="3" borderId="21" xfId="0" applyFont="1" applyFill="1" applyBorder="1" applyAlignment="1">
      <alignment horizontal="center"/>
    </xf>
    <xf numFmtId="0" fontId="8" fillId="2" borderId="25" xfId="0" applyFont="1" applyFill="1" applyBorder="1" applyAlignment="1">
      <alignment horizontal="left" vertical="top" wrapText="1"/>
    </xf>
    <xf numFmtId="0" fontId="8" fillId="2" borderId="20" xfId="0" applyFont="1" applyFill="1" applyBorder="1" applyAlignment="1">
      <alignment horizontal="left" vertical="top" wrapText="1"/>
    </xf>
    <xf numFmtId="0" fontId="8" fillId="2" borderId="21"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0" xfId="0" applyFont="1" applyFill="1" applyAlignment="1">
      <alignment horizontal="left" vertical="top" wrapText="1"/>
    </xf>
    <xf numFmtId="0" fontId="8" fillId="2" borderId="15" xfId="0" applyFont="1" applyFill="1" applyBorder="1" applyAlignment="1">
      <alignment horizontal="left" vertical="top" wrapText="1"/>
    </xf>
    <xf numFmtId="0" fontId="8" fillId="2" borderId="27" xfId="0" applyFont="1" applyFill="1" applyBorder="1" applyAlignment="1">
      <alignment horizontal="left" vertical="top" wrapText="1"/>
    </xf>
    <xf numFmtId="0" fontId="8" fillId="2" borderId="23" xfId="0" applyFont="1" applyFill="1" applyBorder="1" applyAlignment="1">
      <alignment horizontal="left" vertical="top" wrapText="1"/>
    </xf>
    <xf numFmtId="0" fontId="8" fillId="2" borderId="24" xfId="0" applyFont="1" applyFill="1" applyBorder="1" applyAlignment="1">
      <alignment horizontal="left" vertical="top" wrapText="1"/>
    </xf>
    <xf numFmtId="0" fontId="6" fillId="3" borderId="20" xfId="0" applyFont="1" applyFill="1" applyBorder="1" applyAlignment="1">
      <alignment horizontal="center"/>
    </xf>
    <xf numFmtId="0" fontId="6" fillId="3" borderId="21" xfId="0" applyFont="1" applyFill="1" applyBorder="1" applyAlignment="1">
      <alignment horizontal="center"/>
    </xf>
    <xf numFmtId="0" fontId="15" fillId="7" borderId="28" xfId="0" applyFont="1" applyFill="1" applyBorder="1" applyAlignment="1">
      <alignment horizontal="left" vertical="center" wrapText="1"/>
    </xf>
    <xf numFmtId="0" fontId="13" fillId="9" borderId="28" xfId="0" applyFont="1" applyFill="1" applyBorder="1" applyAlignment="1">
      <alignment horizontal="left" vertical="center"/>
    </xf>
    <xf numFmtId="0" fontId="0" fillId="9" borderId="28" xfId="0" applyFill="1" applyBorder="1" applyAlignment="1">
      <alignment horizontal="left" vertical="center"/>
    </xf>
    <xf numFmtId="0" fontId="15" fillId="7" borderId="29" xfId="0" applyFont="1" applyFill="1" applyBorder="1" applyAlignment="1">
      <alignment horizontal="left" vertical="center" wrapText="1"/>
    </xf>
    <xf numFmtId="0" fontId="9" fillId="7" borderId="30" xfId="4" applyFill="1" applyBorder="1" applyAlignment="1">
      <alignment horizontal="left" vertical="top" wrapText="1"/>
    </xf>
    <xf numFmtId="0" fontId="15" fillId="7" borderId="0" xfId="0" applyFont="1" applyFill="1" applyAlignment="1">
      <alignment horizontal="left" vertical="center" wrapText="1"/>
    </xf>
    <xf numFmtId="0" fontId="4" fillId="3" borderId="0" xfId="0" applyFont="1" applyFill="1" applyAlignment="1">
      <alignment horizontal="center"/>
    </xf>
    <xf numFmtId="0" fontId="6" fillId="3" borderId="0" xfId="0" applyFont="1" applyFill="1" applyAlignment="1">
      <alignment horizontal="center"/>
    </xf>
    <xf numFmtId="0" fontId="5" fillId="2" borderId="0" xfId="0" applyFont="1" applyFill="1" applyAlignment="1">
      <alignment horizontal="left"/>
    </xf>
    <xf numFmtId="0" fontId="4" fillId="3" borderId="0" xfId="0" applyFont="1" applyFill="1" applyAlignment="1">
      <alignment horizontal="center" vertical="top"/>
    </xf>
  </cellXfs>
  <cellStyles count="5">
    <cellStyle name="Currency" xfId="1" builtinId="4"/>
    <cellStyle name="Heading 2" xfId="3" builtinId="17"/>
    <cellStyle name="Hyperlink" xfId="4" builtinId="8"/>
    <cellStyle name="Normal" xfId="0" builtinId="0"/>
    <cellStyle name="Percent" xfId="2" builtinId="5"/>
  </cellStyles>
  <dxfs count="312">
    <dxf>
      <numFmt numFmtId="34" formatCode="_(&quot;$&quot;* #,##0.00_);_(&quot;$&quot;* \(#,##0.00\);_(&quot;$&quot;* &quot;-&quot;??_);_(@_)"/>
    </dxf>
    <dxf>
      <border diagonalUp="0" diagonalDown="0">
        <left style="thin">
          <color rgb="FF000000"/>
        </left>
        <right style="thin">
          <color rgb="FF000000"/>
        </right>
        <top/>
        <bottom/>
        <vertical style="thin">
          <color rgb="FF000000"/>
        </vertical>
        <horizontal style="thin">
          <color rgb="FF000000"/>
        </horizontal>
      </border>
    </dxf>
    <dxf>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numFmt numFmtId="1" formatCode="0"/>
    </dxf>
    <dxf>
      <numFmt numFmtId="1" formatCode="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numFmt numFmtId="1" formatCode="0"/>
    </dxf>
    <dxf>
      <numFmt numFmtId="1" formatCode="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numFmt numFmtId="1" formatCode="0"/>
    </dxf>
    <dxf>
      <numFmt numFmtId="1" formatCode="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34" formatCode="_(&quot;$&quot;* #,##0.00_);_(&quot;$&quot;* \(#,##0.00\);_(&quot;$&quot;* &quot;-&quot;??_);_(@_)"/>
    </dxf>
    <dxf>
      <font>
        <b val="0"/>
        <i val="0"/>
        <strike val="0"/>
        <condense val="0"/>
        <extend val="0"/>
        <outline val="0"/>
        <shadow val="0"/>
        <u val="none"/>
        <vertAlign val="baseline"/>
        <sz val="11"/>
        <color theme="1"/>
        <name val="Calibri"/>
        <family val="2"/>
        <scheme val="minor"/>
      </font>
      <numFmt numFmtId="34" formatCode="_(&quot;$&quot;* #,##0.00_);_(&quot;$&quot;* \(#,##0.00\);_(&quot;$&quot;* &quot;-&quot;??_);_(@_)"/>
    </dxf>
    <dxf>
      <numFmt numFmtId="1" formatCode="0"/>
    </dxf>
    <dxf>
      <numFmt numFmtId="1" formatCode="0"/>
    </dxf>
    <dxf>
      <font>
        <b val="0"/>
        <i val="0"/>
        <strike val="0"/>
        <condense val="0"/>
        <extend val="0"/>
        <outline val="0"/>
        <shadow val="0"/>
        <u val="none"/>
        <vertAlign val="baseline"/>
        <sz val="11"/>
        <color theme="1"/>
        <name val="Calibri"/>
        <family val="2"/>
        <scheme val="minor"/>
      </font>
      <numFmt numFmtId="34" formatCode="_(&quot;$&quot;* #,##0.00_);_(&quot;$&quot;* \(#,##0.00\);_(&quot;$&quot;* &quot;-&quot;??_);_(@_)"/>
    </dxf>
    <dxf>
      <font>
        <b val="0"/>
        <i val="0"/>
        <strike val="0"/>
        <condense val="0"/>
        <extend val="0"/>
        <outline val="0"/>
        <shadow val="0"/>
        <u val="none"/>
        <vertAlign val="baseline"/>
        <sz val="11"/>
        <color theme="1"/>
        <name val="Calibri"/>
        <family val="2"/>
        <scheme val="minor"/>
      </font>
    </dxf>
    <dxf>
      <numFmt numFmtId="34" formatCode="_(&quot;$&quot;* #,##0.00_);_(&quot;$&quot;* \(#,##0.00\);_(&quot;$&quot;* &quot;-&quot;??_);_(@_)"/>
      <border diagonalUp="0" diagonalDown="0" outline="0">
        <left/>
        <right/>
        <top/>
        <bottom/>
      </border>
    </dxf>
    <dxf>
      <numFmt numFmtId="34" formatCode="_(&quot;$&quot;* #,##0.00_);_(&quot;$&quot;* \(#,##0.00\);_(&quot;$&quot;* &quot;-&quot;??_);_(@_)"/>
    </dxf>
    <dxf>
      <border diagonalUp="0" diagonalDown="0" outline="0">
        <left/>
        <right/>
        <top/>
        <bottom/>
      </border>
    </dxf>
    <dxf>
      <border diagonalUp="0" diagonalDown="0" outline="0">
        <left/>
        <right/>
        <top/>
        <bottom/>
      </border>
    </dxf>
    <dxf>
      <border diagonalUp="0" diagonalDown="0" outline="0">
        <left/>
        <right/>
        <top/>
        <bottom/>
      </border>
    </dxf>
    <dxf>
      <border diagonalUp="0" diagonalDown="0" outline="0">
        <left/>
        <right/>
        <top/>
        <bottom/>
      </border>
    </dxf>
    <dxf>
      <font>
        <i/>
      </font>
      <alignment horizontal="general" vertical="center" textRotation="0" wrapText="0" indent="0" justifyLastLine="0" shrinkToFit="0" readingOrder="0"/>
    </dxf>
    <dxf>
      <border diagonalUp="0" diagonalDown="0" outline="0">
        <left/>
        <right/>
        <top/>
        <bottom/>
      </border>
    </dxf>
    <dxf>
      <border diagonalUp="0" diagonalDown="0" outline="0">
        <left/>
        <right/>
        <top/>
        <bottom/>
      </border>
    </dxf>
    <dxf>
      <border diagonalUp="0" diagonalDown="0">
        <left style="thin">
          <color rgb="FF000000"/>
        </left>
        <right style="thin">
          <color rgb="FF000000"/>
        </right>
        <top/>
        <bottom/>
        <vertical style="thin">
          <color rgb="FF000000"/>
        </vertical>
        <horizontal style="thin">
          <color rgb="FF000000"/>
        </horizontal>
      </border>
    </dxf>
    <dxf>
      <border diagonalUp="0" diagonalDown="0">
        <left style="thin">
          <color indexed="64"/>
        </left>
        <right style="thin">
          <color indexed="64"/>
        </right>
        <top/>
        <bottom/>
        <vertical style="thin">
          <color indexed="64"/>
        </vertical>
        <horizontal style="thin">
          <color indexed="64"/>
        </horizontal>
      </border>
    </dxf>
    <dxf>
      <numFmt numFmtId="34" formatCode="_(&quot;$&quot;* #,##0.00_);_(&quot;$&quot;* \(#,##0.00\);_(&quot;$&quot;* &quot;-&quot;??_);_(@_)"/>
    </dxf>
    <dxf>
      <border diagonalUp="0" diagonalDown="0">
        <left style="thin">
          <color rgb="FF000000"/>
        </left>
        <right style="thin">
          <color rgb="FF000000"/>
        </right>
        <top/>
        <bottom/>
        <vertical style="thin">
          <color rgb="FF000000"/>
        </vertical>
        <horizontal style="thin">
          <color rgb="FF000000"/>
        </horizontal>
      </border>
    </dxf>
    <dxf>
      <border diagonalUp="0" diagonalDown="0">
        <left style="thin">
          <color indexed="64"/>
        </left>
        <right style="thin">
          <color indexed="64"/>
        </right>
        <top/>
        <bottom/>
        <vertical style="thin">
          <color indexed="64"/>
        </vertical>
        <horizontal style="thin">
          <color indexed="64"/>
        </horizontal>
      </border>
    </dxf>
    <dxf>
      <numFmt numFmtId="34" formatCode="_(&quot;$&quot;* #,##0.00_);_(&quot;$&quot;* \(#,##0.00\);_(&quot;$&quot;* &quot;-&quot;??_);_(@_)"/>
      <border diagonalUp="0" diagonalDown="0" outline="0">
        <left/>
        <right/>
        <top/>
        <bottom/>
      </border>
    </dxf>
    <dxf>
      <border diagonalUp="0" diagonalDown="0" outline="0">
        <left/>
        <right/>
        <top/>
        <bottom/>
      </border>
    </dxf>
    <dxf>
      <border diagonalUp="0" diagonalDown="0" outline="0">
        <left/>
        <right/>
        <top/>
        <bottom/>
      </border>
    </dxf>
    <dxf>
      <border diagonalUp="0" diagonalDown="0" outline="0">
        <left/>
        <right/>
        <top/>
        <bottom/>
      </border>
    </dxf>
    <dxf>
      <border diagonalUp="0" diagonalDown="0" outline="0">
        <left/>
        <right/>
        <top/>
        <bottom/>
      </border>
    </dxf>
    <dxf>
      <border diagonalUp="0" diagonalDown="0" outline="0">
        <left/>
        <right/>
        <top/>
        <bottom/>
      </border>
    </dxf>
    <dxf>
      <border diagonalUp="0" diagonalDown="0" outline="0">
        <left/>
        <right/>
        <top/>
        <bottom/>
      </border>
    </dxf>
    <dxf>
      <border diagonalUp="0" diagonalDown="0">
        <left style="thin">
          <color rgb="FF000000"/>
        </left>
        <right style="thin">
          <color rgb="FF000000"/>
        </right>
        <top/>
        <bottom/>
        <vertical style="thin">
          <color rgb="FF000000"/>
        </vertical>
        <horizontal style="thin">
          <color rgb="FF000000"/>
        </horizontal>
      </border>
    </dxf>
    <dxf>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numFmt numFmtId="1" formatCode="0"/>
    </dxf>
    <dxf>
      <numFmt numFmtId="1" formatCode="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numFmt numFmtId="1" formatCode="0"/>
    </dxf>
    <dxf>
      <numFmt numFmtId="1" formatCode="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numFmt numFmtId="1" formatCode="0"/>
    </dxf>
    <dxf>
      <numFmt numFmtId="1" formatCode="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34" formatCode="_(&quot;$&quot;* #,##0.00_);_(&quot;$&quot;* \(#,##0.00\);_(&quot;$&quot;* &quot;-&quot;??_);_(@_)"/>
    </dxf>
    <dxf>
      <font>
        <b val="0"/>
        <i val="0"/>
        <strike val="0"/>
        <condense val="0"/>
        <extend val="0"/>
        <outline val="0"/>
        <shadow val="0"/>
        <u val="none"/>
        <vertAlign val="baseline"/>
        <sz val="11"/>
        <color theme="1"/>
        <name val="Calibri"/>
        <family val="2"/>
        <scheme val="minor"/>
      </font>
      <numFmt numFmtId="34" formatCode="_(&quot;$&quot;* #,##0.00_);_(&quot;$&quot;* \(#,##0.00\);_(&quot;$&quot;* &quot;-&quot;??_);_(@_)"/>
    </dxf>
    <dxf>
      <numFmt numFmtId="1" formatCode="0"/>
    </dxf>
    <dxf>
      <numFmt numFmtId="1" formatCode="0"/>
    </dxf>
    <dxf>
      <font>
        <b val="0"/>
        <i val="0"/>
        <strike val="0"/>
        <condense val="0"/>
        <extend val="0"/>
        <outline val="0"/>
        <shadow val="0"/>
        <u val="none"/>
        <vertAlign val="baseline"/>
        <sz val="11"/>
        <color theme="1"/>
        <name val="Calibri"/>
        <family val="2"/>
        <scheme val="minor"/>
      </font>
      <numFmt numFmtId="34" formatCode="_(&quot;$&quot;* #,##0.00_);_(&quot;$&quot;* \(#,##0.00\);_(&quot;$&quot;* &quot;-&quot;??_);_(@_)"/>
    </dxf>
    <dxf>
      <font>
        <b val="0"/>
        <i val="0"/>
        <strike val="0"/>
        <condense val="0"/>
        <extend val="0"/>
        <outline val="0"/>
        <shadow val="0"/>
        <u val="none"/>
        <vertAlign val="baseline"/>
        <sz val="11"/>
        <color theme="1"/>
        <name val="Calibri"/>
        <family val="2"/>
        <scheme val="minor"/>
      </font>
    </dxf>
    <dxf>
      <numFmt numFmtId="34" formatCode="_(&quot;$&quot;* #,##0.00_);_(&quot;$&quot;* \(#,##0.00\);_(&quot;$&quot;* &quot;-&quot;??_);_(@_)"/>
      <border diagonalUp="0" diagonalDown="0" outline="0">
        <left/>
        <right/>
        <top/>
        <bottom/>
      </border>
    </dxf>
    <dxf>
      <numFmt numFmtId="34" formatCode="_(&quot;$&quot;* #,##0.00_);_(&quot;$&quot;* \(#,##0.00\);_(&quot;$&quot;* &quot;-&quot;??_);_(@_)"/>
    </dxf>
    <dxf>
      <border diagonalUp="0" diagonalDown="0" outline="0">
        <left/>
        <right/>
        <top/>
        <bottom/>
      </border>
    </dxf>
    <dxf>
      <border diagonalUp="0" diagonalDown="0" outline="0">
        <left/>
        <right/>
        <top/>
        <bottom/>
      </border>
    </dxf>
    <dxf>
      <border diagonalUp="0" diagonalDown="0" outline="0">
        <left/>
        <right/>
        <top/>
        <bottom/>
      </border>
    </dxf>
    <dxf>
      <border diagonalUp="0" diagonalDown="0" outline="0">
        <left/>
        <right/>
        <top/>
        <bottom/>
      </border>
    </dxf>
    <dxf>
      <font>
        <i/>
      </font>
      <alignment horizontal="general" vertical="center" textRotation="0" wrapText="0" indent="0" justifyLastLine="0" shrinkToFit="0" readingOrder="0"/>
    </dxf>
    <dxf>
      <border diagonalUp="0" diagonalDown="0" outline="0">
        <left/>
        <right/>
        <top/>
        <bottom/>
      </border>
    </dxf>
    <dxf>
      <border diagonalUp="0" diagonalDown="0" outline="0">
        <left/>
        <right/>
        <top/>
        <bottom/>
      </border>
    </dxf>
    <dxf>
      <border diagonalUp="0" diagonalDown="0">
        <left style="thin">
          <color rgb="FF000000"/>
        </left>
        <right style="thin">
          <color rgb="FF000000"/>
        </right>
        <top/>
        <bottom/>
        <vertical style="thin">
          <color rgb="FF000000"/>
        </vertical>
        <horizontal style="thin">
          <color rgb="FF000000"/>
        </horizontal>
      </border>
    </dxf>
    <dxf>
      <border diagonalUp="0" diagonalDown="0">
        <left style="thin">
          <color indexed="64"/>
        </left>
        <right style="thin">
          <color indexed="64"/>
        </right>
        <top/>
        <bottom/>
        <vertical style="thin">
          <color indexed="64"/>
        </vertical>
        <horizontal style="thin">
          <color indexed="64"/>
        </horizontal>
      </border>
    </dxf>
    <dxf>
      <numFmt numFmtId="34" formatCode="_(&quot;$&quot;* #,##0.00_);_(&quot;$&quot;* \(#,##0.00\);_(&quot;$&quot;* &quot;-&quot;??_);_(@_)"/>
    </dxf>
    <dxf>
      <border diagonalUp="0" diagonalDown="0" outline="0">
        <left/>
        <right/>
        <top/>
        <bottom/>
      </border>
    </dxf>
    <dxf>
      <border diagonalUp="0" diagonalDown="0" outline="0">
        <left/>
        <right/>
        <top/>
        <bottom/>
      </border>
    </dxf>
    <dxf>
      <border diagonalUp="0" diagonalDown="0" outline="0">
        <left/>
        <right/>
        <top/>
        <bottom/>
      </border>
    </dxf>
    <dxf>
      <border diagonalUp="0" diagonalDown="0" outline="0">
        <left/>
        <right/>
        <top/>
        <bottom/>
      </border>
    </dxf>
    <dxf>
      <border diagonalUp="0" diagonalDown="0" outline="0">
        <left/>
        <right/>
        <top/>
        <bottom/>
      </border>
    </dxf>
    <dxf>
      <border diagonalUp="0" diagonalDown="0" outline="0">
        <left/>
        <right/>
        <top/>
        <bottom/>
      </border>
    </dxf>
    <dxf>
      <border diagonalUp="0" diagonalDown="0">
        <left style="thin">
          <color rgb="FF000000"/>
        </left>
        <right style="thin">
          <color rgb="FF000000"/>
        </right>
        <top/>
        <bottom/>
        <vertical style="thin">
          <color rgb="FF000000"/>
        </vertical>
        <horizontal style="thin">
          <color rgb="FF000000"/>
        </horizontal>
      </border>
    </dxf>
    <dxf>
      <border diagonalUp="0" diagonalDown="0">
        <left style="thin">
          <color indexed="64"/>
        </left>
        <right style="thin">
          <color indexed="64"/>
        </right>
        <top/>
        <bottom/>
        <vertical style="thin">
          <color indexed="64"/>
        </vertical>
        <horizontal style="thin">
          <color indexed="64"/>
        </horizontal>
      </border>
    </dxf>
    <dxf>
      <numFmt numFmtId="34" formatCode="_(&quot;$&quot;* #,##0.00_);_(&quot;$&quot;* \(#,##0.00\);_(&quot;$&quot;* &quot;-&quot;??_);_(@_)"/>
      <border diagonalUp="0" diagonalDown="0" outline="0">
        <left/>
        <right/>
        <top/>
        <bottom/>
      </border>
    </dxf>
    <dxf>
      <border diagonalUp="0" diagonalDown="0" outline="0">
        <left/>
        <right/>
        <top/>
        <bottom/>
      </border>
    </dxf>
    <dxf>
      <border diagonalUp="0" diagonalDown="0" outline="0">
        <left/>
        <right/>
        <top/>
        <bottom/>
      </border>
    </dxf>
    <dxf>
      <border diagonalUp="0" diagonalDown="0" outline="0">
        <left/>
        <right/>
        <top/>
        <bottom/>
      </border>
    </dxf>
    <dxf>
      <border diagonalUp="0" diagonalDown="0" outline="0">
        <left/>
        <right/>
        <top/>
        <bottom/>
      </border>
    </dxf>
    <dxf>
      <border diagonalUp="0" diagonalDown="0" outline="0">
        <left/>
        <right/>
        <top/>
        <bottom/>
      </border>
    </dxf>
    <dxf>
      <border diagonalUp="0" diagonalDown="0" outline="0">
        <left/>
        <right/>
        <top/>
        <bottom/>
      </border>
    </dxf>
    <dxf>
      <border diagonalUp="0" diagonalDown="0">
        <left style="thin">
          <color rgb="FF000000"/>
        </left>
        <right style="thin">
          <color rgb="FF000000"/>
        </right>
        <top/>
        <bottom/>
        <vertical style="thin">
          <color rgb="FF000000"/>
        </vertical>
        <horizontal style="thin">
          <color rgb="FF000000"/>
        </horizontal>
      </border>
    </dxf>
    <dxf>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numFmt numFmtId="1" formatCode="0"/>
    </dxf>
    <dxf>
      <numFmt numFmtId="1" formatCode="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numFmt numFmtId="1" formatCode="0"/>
    </dxf>
    <dxf>
      <numFmt numFmtId="1" formatCode="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numFmt numFmtId="1" formatCode="0"/>
    </dxf>
    <dxf>
      <numFmt numFmtId="1" formatCode="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34" formatCode="_(&quot;$&quot;* #,##0.00_);_(&quot;$&quot;* \(#,##0.00\);_(&quot;$&quot;* &quot;-&quot;??_);_(@_)"/>
    </dxf>
    <dxf>
      <font>
        <b val="0"/>
        <i val="0"/>
        <strike val="0"/>
        <condense val="0"/>
        <extend val="0"/>
        <outline val="0"/>
        <shadow val="0"/>
        <u val="none"/>
        <vertAlign val="baseline"/>
        <sz val="11"/>
        <color theme="1"/>
        <name val="Calibri"/>
        <family val="2"/>
        <scheme val="minor"/>
      </font>
      <numFmt numFmtId="34" formatCode="_(&quot;$&quot;* #,##0.00_);_(&quot;$&quot;* \(#,##0.00\);_(&quot;$&quot;* &quot;-&quot;??_);_(@_)"/>
    </dxf>
    <dxf>
      <numFmt numFmtId="1" formatCode="0"/>
    </dxf>
    <dxf>
      <numFmt numFmtId="1" formatCode="0"/>
    </dxf>
    <dxf>
      <font>
        <b val="0"/>
        <i val="0"/>
        <strike val="0"/>
        <condense val="0"/>
        <extend val="0"/>
        <outline val="0"/>
        <shadow val="0"/>
        <u val="none"/>
        <vertAlign val="baseline"/>
        <sz val="11"/>
        <color theme="1"/>
        <name val="Calibri"/>
        <family val="2"/>
        <scheme val="minor"/>
      </font>
      <numFmt numFmtId="34" formatCode="_(&quot;$&quot;* #,##0.00_);_(&quot;$&quot;* \(#,##0.00\);_(&quot;$&quot;* &quot;-&quot;??_);_(@_)"/>
    </dxf>
    <dxf>
      <font>
        <b val="0"/>
        <i val="0"/>
        <strike val="0"/>
        <condense val="0"/>
        <extend val="0"/>
        <outline val="0"/>
        <shadow val="0"/>
        <u val="none"/>
        <vertAlign val="baseline"/>
        <sz val="11"/>
        <color theme="1"/>
        <name val="Calibri"/>
        <family val="2"/>
        <scheme val="minor"/>
      </font>
    </dxf>
    <dxf>
      <numFmt numFmtId="34" formatCode="_(&quot;$&quot;* #,##0.00_);_(&quot;$&quot;* \(#,##0.00\);_(&quot;$&quot;* &quot;-&quot;??_);_(@_)"/>
      <border diagonalUp="0" diagonalDown="0" outline="0">
        <left/>
        <right/>
        <top/>
        <bottom/>
      </border>
    </dxf>
    <dxf>
      <numFmt numFmtId="34" formatCode="_(&quot;$&quot;* #,##0.00_);_(&quot;$&quot;* \(#,##0.00\);_(&quot;$&quot;* &quot;-&quot;??_);_(@_)"/>
    </dxf>
    <dxf>
      <border diagonalUp="0" diagonalDown="0" outline="0">
        <left/>
        <right/>
        <top/>
        <bottom/>
      </border>
    </dxf>
    <dxf>
      <border diagonalUp="0" diagonalDown="0" outline="0">
        <left/>
        <right/>
        <top/>
        <bottom/>
      </border>
    </dxf>
    <dxf>
      <border diagonalUp="0" diagonalDown="0" outline="0">
        <left/>
        <right/>
        <top/>
        <bottom/>
      </border>
    </dxf>
    <dxf>
      <border diagonalUp="0" diagonalDown="0" outline="0">
        <left/>
        <right/>
        <top/>
        <bottom/>
      </border>
    </dxf>
    <dxf>
      <font>
        <i/>
      </font>
      <alignment horizontal="general" vertical="center" textRotation="0" wrapText="0" indent="0" justifyLastLine="0" shrinkToFit="0" readingOrder="0"/>
    </dxf>
    <dxf>
      <border diagonalUp="0" diagonalDown="0" outline="0">
        <left/>
        <right/>
        <top/>
        <bottom/>
      </border>
    </dxf>
    <dxf>
      <border diagonalUp="0" diagonalDown="0" outline="0">
        <left/>
        <right/>
        <top/>
        <bottom/>
      </border>
    </dxf>
    <dxf>
      <border diagonalUp="0" diagonalDown="0">
        <left style="thin">
          <color rgb="FF000000"/>
        </left>
        <right style="thin">
          <color rgb="FF000000"/>
        </right>
        <top/>
        <bottom/>
        <vertical style="thin">
          <color rgb="FF000000"/>
        </vertical>
        <horizontal style="thin">
          <color rgb="FF000000"/>
        </horizontal>
      </border>
    </dxf>
    <dxf>
      <border diagonalUp="0" diagonalDown="0">
        <left style="thin">
          <color indexed="64"/>
        </left>
        <right style="thin">
          <color indexed="64"/>
        </right>
        <top/>
        <bottom/>
        <vertical style="thin">
          <color indexed="64"/>
        </vertical>
        <horizontal style="thin">
          <color indexed="64"/>
        </horizontal>
      </border>
    </dxf>
    <dxf>
      <numFmt numFmtId="34" formatCode="_(&quot;$&quot;* #,##0.00_);_(&quot;$&quot;* \(#,##0.00\);_(&quot;$&quot;* &quot;-&quot;??_);_(@_)"/>
    </dxf>
    <dxf>
      <border diagonalUp="0" diagonalDown="0" outline="0">
        <left/>
        <right/>
        <top/>
        <bottom/>
      </border>
    </dxf>
    <dxf>
      <border diagonalUp="0" diagonalDown="0" outline="0">
        <left/>
        <right/>
        <top/>
        <bottom/>
      </border>
    </dxf>
    <dxf>
      <border diagonalUp="0" diagonalDown="0" outline="0">
        <left/>
        <right/>
        <top/>
        <bottom/>
      </border>
    </dxf>
    <dxf>
      <border diagonalUp="0" diagonalDown="0" outline="0">
        <left/>
        <right/>
        <top/>
        <bottom/>
      </border>
    </dxf>
    <dxf>
      <border diagonalUp="0" diagonalDown="0" outline="0">
        <left/>
        <right/>
        <top/>
        <bottom/>
      </border>
    </dxf>
    <dxf>
      <border diagonalUp="0" diagonalDown="0" outline="0">
        <left/>
        <right/>
        <top/>
        <bottom/>
      </border>
    </dxf>
    <dxf>
      <border diagonalUp="0" diagonalDown="0">
        <left style="thin">
          <color rgb="FF000000"/>
        </left>
        <right style="thin">
          <color rgb="FF000000"/>
        </right>
        <top/>
        <bottom/>
        <vertical style="thin">
          <color rgb="FF000000"/>
        </vertical>
        <horizontal style="thin">
          <color rgb="FF000000"/>
        </horizontal>
      </border>
    </dxf>
    <dxf>
      <border diagonalUp="0" diagonalDown="0">
        <left style="thin">
          <color indexed="64"/>
        </left>
        <right style="thin">
          <color indexed="64"/>
        </right>
        <top/>
        <bottom/>
        <vertical style="thin">
          <color indexed="64"/>
        </vertical>
        <horizontal style="thin">
          <color indexed="64"/>
        </horizontal>
      </border>
    </dxf>
    <dxf>
      <numFmt numFmtId="34" formatCode="_(&quot;$&quot;* #,##0.00_);_(&quot;$&quot;* \(#,##0.00\);_(&quot;$&quot;* &quot;-&quot;??_);_(@_)"/>
      <border diagonalUp="0" diagonalDown="0" outline="0">
        <left/>
        <right/>
        <top/>
        <bottom/>
      </border>
    </dxf>
    <dxf>
      <border diagonalUp="0" diagonalDown="0" outline="0">
        <left/>
        <right/>
        <top/>
        <bottom/>
      </border>
    </dxf>
    <dxf>
      <border diagonalUp="0" diagonalDown="0" outline="0">
        <left/>
        <right/>
        <top/>
        <bottom/>
      </border>
    </dxf>
    <dxf>
      <border diagonalUp="0" diagonalDown="0" outline="0">
        <left/>
        <right/>
        <top/>
        <bottom/>
      </border>
    </dxf>
    <dxf>
      <border diagonalUp="0" diagonalDown="0" outline="0">
        <left/>
        <right/>
        <top/>
        <bottom/>
      </border>
    </dxf>
    <dxf>
      <border diagonalUp="0" diagonalDown="0" outline="0">
        <left/>
        <right/>
        <top/>
        <bottom/>
      </border>
    </dxf>
    <dxf>
      <border diagonalUp="0" diagonalDown="0" outline="0">
        <left/>
        <right/>
        <top/>
        <bottom/>
      </border>
    </dxf>
    <dxf>
      <border diagonalUp="0" diagonalDown="0">
        <left style="thin">
          <color rgb="FF000000"/>
        </left>
        <right style="thin">
          <color rgb="FF000000"/>
        </right>
        <top/>
        <bottom/>
        <vertical style="thin">
          <color rgb="FF000000"/>
        </vertical>
        <horizontal style="thin">
          <color rgb="FF000000"/>
        </horizontal>
      </border>
    </dxf>
    <dxf>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numFmt numFmtId="1" formatCode="0"/>
    </dxf>
    <dxf>
      <numFmt numFmtId="1" formatCode="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numFmt numFmtId="1" formatCode="0"/>
    </dxf>
    <dxf>
      <numFmt numFmtId="1" formatCode="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34" formatCode="_(&quot;$&quot;* #,##0.00_);_(&quot;$&quot;* \(#,##0.00\);_(&quot;$&quot;* &quot;-&quot;??_);_(@_)"/>
    </dxf>
    <dxf>
      <font>
        <b val="0"/>
        <i val="0"/>
        <strike val="0"/>
        <condense val="0"/>
        <extend val="0"/>
        <outline val="0"/>
        <shadow val="0"/>
        <u val="none"/>
        <vertAlign val="baseline"/>
        <sz val="11"/>
        <color theme="1"/>
        <name val="Calibri"/>
        <family val="2"/>
        <scheme val="minor"/>
      </font>
    </dxf>
    <dxf>
      <numFmt numFmtId="1" formatCode="0"/>
    </dxf>
    <dxf>
      <numFmt numFmtId="1" formatCode="0"/>
    </dxf>
    <dxf>
      <font>
        <b val="0"/>
        <i val="0"/>
        <strike val="0"/>
        <condense val="0"/>
        <extend val="0"/>
        <outline val="0"/>
        <shadow val="0"/>
        <u val="none"/>
        <vertAlign val="baseline"/>
        <sz val="11"/>
        <color theme="1"/>
        <name val="Calibri"/>
        <family val="2"/>
        <scheme val="minor"/>
      </font>
      <numFmt numFmtId="34" formatCode="_(&quot;$&quot;* #,##0.00_);_(&quot;$&quot;* \(#,##0.00\);_(&quot;$&quot;* &quot;-&quot;??_);_(@_)"/>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34" formatCode="_(&quot;$&quot;* #,##0.00_);_(&quot;$&quot;* \(#,##0.00\);_(&quot;$&quot;* &quot;-&quot;??_);_(@_)"/>
    </dxf>
    <dxf>
      <font>
        <b val="0"/>
        <i val="0"/>
        <strike val="0"/>
        <condense val="0"/>
        <extend val="0"/>
        <outline val="0"/>
        <shadow val="0"/>
        <u val="none"/>
        <vertAlign val="baseline"/>
        <sz val="11"/>
        <color theme="1"/>
        <name val="Calibri"/>
        <family val="2"/>
        <scheme val="minor"/>
      </font>
      <numFmt numFmtId="34" formatCode="_(&quot;$&quot;* #,##0.00_);_(&quot;$&quot;* \(#,##0.00\);_(&quot;$&quot;* &quot;-&quot;??_);_(@_)"/>
    </dxf>
    <dxf>
      <font>
        <b val="0"/>
        <i val="0"/>
        <strike val="0"/>
        <condense val="0"/>
        <extend val="0"/>
        <outline val="0"/>
        <shadow val="0"/>
        <u val="none"/>
        <vertAlign val="baseline"/>
        <sz val="11"/>
        <color theme="1"/>
        <name val="Calibri"/>
        <family val="2"/>
        <scheme val="minor"/>
      </font>
      <numFmt numFmtId="34" formatCode="_(&quot;$&quot;* #,##0.00_);_(&quot;$&quot;* \(#,##0.00\);_(&quot;$&quot;* &quot;-&quot;??_);_(@_)"/>
    </dxf>
    <dxf>
      <numFmt numFmtId="1" formatCode="0"/>
    </dxf>
    <dxf>
      <numFmt numFmtId="1" formatCode="0"/>
    </dxf>
    <dxf>
      <font>
        <b val="0"/>
        <i val="0"/>
        <strike val="0"/>
        <condense val="0"/>
        <extend val="0"/>
        <outline val="0"/>
        <shadow val="0"/>
        <u val="none"/>
        <vertAlign val="baseline"/>
        <sz val="11"/>
        <color theme="1"/>
        <name val="Calibri"/>
        <family val="2"/>
        <scheme val="minor"/>
      </font>
      <numFmt numFmtId="34" formatCode="_(&quot;$&quot;* #,##0.00_);_(&quot;$&quot;* \(#,##0.00\);_(&quot;$&quot;* &quot;-&quot;??_);_(@_)"/>
    </dxf>
    <dxf>
      <font>
        <b val="0"/>
        <i val="0"/>
        <strike val="0"/>
        <condense val="0"/>
        <extend val="0"/>
        <outline val="0"/>
        <shadow val="0"/>
        <u val="none"/>
        <vertAlign val="baseline"/>
        <sz val="11"/>
        <color theme="1"/>
        <name val="Calibri"/>
        <family val="2"/>
        <scheme val="minor"/>
      </font>
    </dxf>
    <dxf>
      <numFmt numFmtId="34" formatCode="_(&quot;$&quot;* #,##0.00_);_(&quot;$&quot;* \(#,##0.00\);_(&quot;$&quot;* &quot;-&quot;??_);_(@_)"/>
      <border diagonalUp="0" diagonalDown="0" outline="0">
        <left/>
        <right/>
        <top/>
        <bottom/>
      </border>
    </dxf>
    <dxf>
      <numFmt numFmtId="34" formatCode="_(&quot;$&quot;* #,##0.00_);_(&quot;$&quot;* \(#,##0.00\);_(&quot;$&quot;* &quot;-&quot;??_);_(@_)"/>
    </dxf>
    <dxf>
      <border diagonalUp="0" diagonalDown="0" outline="0">
        <left/>
        <right/>
        <top/>
        <bottom/>
      </border>
    </dxf>
    <dxf>
      <border diagonalUp="0" diagonalDown="0" outline="0">
        <left/>
        <right/>
        <top/>
        <bottom/>
      </border>
    </dxf>
    <dxf>
      <border diagonalUp="0" diagonalDown="0" outline="0">
        <left/>
        <right/>
        <top/>
        <bottom/>
      </border>
    </dxf>
    <dxf>
      <border diagonalUp="0" diagonalDown="0" outline="0">
        <left/>
        <right/>
        <top/>
        <bottom/>
      </border>
    </dxf>
    <dxf>
      <font>
        <i/>
      </font>
      <alignment horizontal="general" vertical="center" textRotation="0" wrapText="0" indent="0" justifyLastLine="0" shrinkToFit="0" readingOrder="0"/>
    </dxf>
    <dxf>
      <border diagonalUp="0" diagonalDown="0" outline="0">
        <left/>
        <right/>
        <top/>
        <bottom/>
      </border>
    </dxf>
    <dxf>
      <border diagonalUp="0" diagonalDown="0" outline="0">
        <left/>
        <right/>
        <top/>
        <bottom/>
      </border>
    </dxf>
    <dxf>
      <border diagonalUp="0" diagonalDown="0">
        <left style="thin">
          <color rgb="FF000000"/>
        </left>
        <right style="thin">
          <color rgb="FF000000"/>
        </right>
        <top/>
        <bottom/>
        <vertical style="thin">
          <color rgb="FF000000"/>
        </vertical>
        <horizontal style="thin">
          <color rgb="FF000000"/>
        </horizontal>
      </border>
    </dxf>
    <dxf>
      <border diagonalUp="0" diagonalDown="0">
        <left style="thin">
          <color indexed="64"/>
        </left>
        <right style="thin">
          <color indexed="64"/>
        </right>
        <top/>
        <bottom/>
        <vertical style="thin">
          <color indexed="64"/>
        </vertical>
        <horizontal style="thin">
          <color indexed="64"/>
        </horizontal>
      </border>
    </dxf>
    <dxf>
      <numFmt numFmtId="34" formatCode="_(&quot;$&quot;* #,##0.00_);_(&quot;$&quot;* \(#,##0.00\);_(&quot;$&quot;* &quot;-&quot;??_);_(@_)"/>
    </dxf>
    <dxf>
      <border diagonalUp="0" diagonalDown="0" outline="0">
        <left/>
        <right/>
        <top/>
        <bottom/>
      </border>
    </dxf>
    <dxf>
      <border diagonalUp="0" diagonalDown="0" outline="0">
        <left/>
        <right/>
        <top/>
        <bottom/>
      </border>
    </dxf>
    <dxf>
      <border diagonalUp="0" diagonalDown="0" outline="0">
        <left/>
        <right/>
        <top/>
        <bottom/>
      </border>
    </dxf>
    <dxf>
      <border diagonalUp="0" diagonalDown="0" outline="0">
        <left/>
        <right/>
        <top/>
        <bottom/>
      </border>
    </dxf>
    <dxf>
      <border diagonalUp="0" diagonalDown="0" outline="0">
        <left/>
        <right/>
        <top/>
        <bottom/>
      </border>
    </dxf>
    <dxf>
      <border diagonalUp="0" diagonalDown="0" outline="0">
        <left/>
        <right/>
        <top/>
        <bottom/>
      </border>
    </dxf>
    <dxf>
      <border diagonalUp="0" diagonalDown="0">
        <left style="thin">
          <color rgb="FF000000"/>
        </left>
        <right style="thin">
          <color rgb="FF000000"/>
        </right>
        <top/>
        <bottom/>
        <vertical style="thin">
          <color rgb="FF000000"/>
        </vertical>
        <horizontal style="thin">
          <color rgb="FF000000"/>
        </horizontal>
      </border>
    </dxf>
    <dxf>
      <border diagonalUp="0" diagonalDown="0">
        <left style="thin">
          <color indexed="64"/>
        </left>
        <right style="thin">
          <color indexed="64"/>
        </right>
        <top/>
        <bottom/>
        <vertical style="thin">
          <color indexed="64"/>
        </vertical>
        <horizontal style="thin">
          <color indexed="64"/>
        </horizontal>
      </border>
    </dxf>
    <dxf>
      <numFmt numFmtId="34" formatCode="_(&quot;$&quot;* #,##0.00_);_(&quot;$&quot;* \(#,##0.00\);_(&quot;$&quot;* &quot;-&quot;??_);_(@_)"/>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numFmt numFmtId="1" formatCode="0"/>
    </dxf>
    <dxf>
      <numFmt numFmtId="1" formatCode="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numFmt numFmtId="1" formatCode="0"/>
    </dxf>
    <dxf>
      <numFmt numFmtId="1" formatCode="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numFmt numFmtId="1" formatCode="0"/>
    </dxf>
    <dxf>
      <numFmt numFmtId="1" formatCode="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34" formatCode="_(&quot;$&quot;* #,##0.00_);_(&quot;$&quot;* \(#,##0.00\);_(&quot;$&quot;* &quot;-&quot;??_);_(@_)"/>
    </dxf>
    <dxf>
      <font>
        <b val="0"/>
        <i val="0"/>
        <strike val="0"/>
        <condense val="0"/>
        <extend val="0"/>
        <outline val="0"/>
        <shadow val="0"/>
        <u val="none"/>
        <vertAlign val="baseline"/>
        <sz val="11"/>
        <color theme="1"/>
        <name val="Calibri"/>
        <family val="2"/>
        <scheme val="minor"/>
      </font>
      <numFmt numFmtId="34" formatCode="_(&quot;$&quot;* #,##0.00_);_(&quot;$&quot;* \(#,##0.00\);_(&quot;$&quot;* &quot;-&quot;??_);_(@_)"/>
    </dxf>
    <dxf>
      <numFmt numFmtId="1" formatCode="0"/>
    </dxf>
    <dxf>
      <numFmt numFmtId="1" formatCode="0"/>
    </dxf>
    <dxf>
      <font>
        <b val="0"/>
        <i val="0"/>
        <strike val="0"/>
        <condense val="0"/>
        <extend val="0"/>
        <outline val="0"/>
        <shadow val="0"/>
        <u val="none"/>
        <vertAlign val="baseline"/>
        <sz val="11"/>
        <color theme="1"/>
        <name val="Calibri"/>
        <family val="2"/>
        <scheme val="minor"/>
      </font>
      <numFmt numFmtId="34" formatCode="_(&quot;$&quot;* #,##0.00_);_(&quot;$&quot;* \(#,##0.00\);_(&quot;$&quot;* &quot;-&quot;??_);_(@_)"/>
    </dxf>
    <dxf>
      <font>
        <b val="0"/>
        <i val="0"/>
        <strike val="0"/>
        <condense val="0"/>
        <extend val="0"/>
        <outline val="0"/>
        <shadow val="0"/>
        <u val="none"/>
        <vertAlign val="baseline"/>
        <sz val="11"/>
        <color theme="1"/>
        <name val="Calibri"/>
        <family val="2"/>
        <scheme val="minor"/>
      </font>
    </dxf>
    <dxf>
      <numFmt numFmtId="34" formatCode="_(&quot;$&quot;* #,##0.00_);_(&quot;$&quot;* \(#,##0.00\);_(&quot;$&quot;* &quot;-&quot;??_);_(@_)"/>
      <border diagonalUp="0" diagonalDown="0" outline="0">
        <left/>
        <right/>
        <top/>
        <bottom/>
      </border>
    </dxf>
    <dxf>
      <numFmt numFmtId="34" formatCode="_(&quot;$&quot;* #,##0.00_);_(&quot;$&quot;* \(#,##0.00\);_(&quot;$&quot;* &quot;-&quot;??_);_(@_)"/>
    </dxf>
    <dxf>
      <border diagonalUp="0" diagonalDown="0" outline="0">
        <left/>
        <right/>
        <top/>
        <bottom/>
      </border>
    </dxf>
    <dxf>
      <border diagonalUp="0" diagonalDown="0" outline="0">
        <left/>
        <right/>
        <top/>
        <bottom/>
      </border>
    </dxf>
    <dxf>
      <border diagonalUp="0" diagonalDown="0" outline="0">
        <left/>
        <right/>
        <top/>
        <bottom/>
      </border>
    </dxf>
    <dxf>
      <border diagonalUp="0" diagonalDown="0" outline="0">
        <left/>
        <right/>
        <top/>
        <bottom/>
      </border>
    </dxf>
    <dxf>
      <font>
        <i/>
      </font>
      <alignment horizontal="general" vertical="center" textRotation="0" wrapText="0" indent="0" justifyLastLine="0" shrinkToFit="0" readingOrder="0"/>
    </dxf>
    <dxf>
      <border diagonalUp="0" diagonalDown="0" outline="0">
        <left/>
        <right/>
        <top/>
        <bottom/>
      </border>
    </dxf>
    <dxf>
      <border diagonalUp="0" diagonalDown="0" outline="0">
        <left/>
        <right/>
        <top/>
        <bottom/>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numFmt numFmtId="34" formatCode="_(&quot;$&quot;* #,##0.00_);_(&quot;$&quot;* \(#,##0.00\);_(&quot;$&quot;* &quot;-&quot;??_);_(@_)"/>
    </dxf>
    <dxf>
      <border diagonalUp="0" diagonalDown="0" outline="0">
        <left/>
        <right/>
        <top/>
        <bottom/>
      </border>
    </dxf>
    <dxf>
      <border diagonalUp="0" diagonalDown="0" outline="0">
        <left/>
        <right/>
        <top/>
        <bottom/>
      </border>
    </dxf>
    <dxf>
      <border diagonalUp="0" diagonalDown="0" outline="0">
        <left/>
        <right/>
        <top/>
        <bottom/>
      </border>
    </dxf>
    <dxf>
      <border diagonalUp="0" diagonalDown="0" outline="0">
        <left/>
        <right/>
        <top/>
        <bottom/>
      </border>
    </dxf>
    <dxf>
      <border diagonalUp="0" diagonalDown="0" outline="0">
        <left/>
        <right/>
        <top/>
        <bottom/>
      </border>
    </dxf>
    <dxf>
      <border diagonalUp="0" diagonalDown="0" outline="0">
        <left/>
        <right/>
        <top/>
        <bottom/>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numFmt numFmtId="34" formatCode="_(&quot;$&quot;* #,##0.00_);_(&quot;$&quot;* \(#,##0.00\);_(&quot;$&quot;* &quot;-&quot;??_);_(@_)"/>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numFmt numFmtId="1" formatCode="0"/>
    </dxf>
    <dxf>
      <numFmt numFmtId="1" formatCode="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numFmt numFmtId="1" formatCode="0"/>
    </dxf>
    <dxf>
      <numFmt numFmtId="1" formatCode="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34" formatCode="_(&quot;$&quot;* #,##0.00_);_(&quot;$&quot;* \(#,##0.00\);_(&quot;$&quot;* &quot;-&quot;??_);_(@_)"/>
    </dxf>
    <dxf>
      <font>
        <b val="0"/>
        <i val="0"/>
        <strike val="0"/>
        <condense val="0"/>
        <extend val="0"/>
        <outline val="0"/>
        <shadow val="0"/>
        <u val="none"/>
        <vertAlign val="baseline"/>
        <sz val="11"/>
        <color theme="1"/>
        <name val="Calibri"/>
        <family val="2"/>
        <scheme val="minor"/>
      </font>
    </dxf>
    <dxf>
      <numFmt numFmtId="1" formatCode="0"/>
    </dxf>
    <dxf>
      <numFmt numFmtId="1" formatCode="0"/>
    </dxf>
    <dxf>
      <font>
        <b val="0"/>
        <i val="0"/>
        <strike val="0"/>
        <condense val="0"/>
        <extend val="0"/>
        <outline val="0"/>
        <shadow val="0"/>
        <u val="none"/>
        <vertAlign val="baseline"/>
        <sz val="11"/>
        <color theme="1"/>
        <name val="Calibri"/>
        <family val="2"/>
        <scheme val="minor"/>
      </font>
      <numFmt numFmtId="34" formatCode="_(&quot;$&quot;* #,##0.00_);_(&quot;$&quot;* \(#,##0.00\);_(&quot;$&quot;* &quot;-&quot;??_);_(@_)"/>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34" formatCode="_(&quot;$&quot;* #,##0.00_);_(&quot;$&quot;* \(#,##0.00\);_(&quot;$&quot;* &quot;-&quot;??_);_(@_)"/>
    </dxf>
    <dxf>
      <font>
        <b val="0"/>
        <i val="0"/>
        <strike val="0"/>
        <condense val="0"/>
        <extend val="0"/>
        <outline val="0"/>
        <shadow val="0"/>
        <u val="none"/>
        <vertAlign val="baseline"/>
        <sz val="11"/>
        <color theme="1"/>
        <name val="Calibri"/>
        <family val="2"/>
        <scheme val="minor"/>
      </font>
      <numFmt numFmtId="34" formatCode="_(&quot;$&quot;* #,##0.00_);_(&quot;$&quot;* \(#,##0.00\);_(&quot;$&quot;* &quot;-&quot;??_);_(@_)"/>
    </dxf>
    <dxf>
      <font>
        <b val="0"/>
        <i val="0"/>
        <strike val="0"/>
        <condense val="0"/>
        <extend val="0"/>
        <outline val="0"/>
        <shadow val="0"/>
        <u val="none"/>
        <vertAlign val="baseline"/>
        <sz val="11"/>
        <color theme="1"/>
        <name val="Calibri"/>
        <family val="2"/>
        <scheme val="minor"/>
      </font>
      <numFmt numFmtId="34" formatCode="_(&quot;$&quot;* #,##0.00_);_(&quot;$&quot;* \(#,##0.00\);_(&quot;$&quot;* &quot;-&quot;??_);_(@_)"/>
    </dxf>
    <dxf>
      <numFmt numFmtId="1" formatCode="0"/>
    </dxf>
    <dxf>
      <numFmt numFmtId="1" formatCode="0"/>
    </dxf>
    <dxf>
      <font>
        <b val="0"/>
        <i val="0"/>
        <strike val="0"/>
        <condense val="0"/>
        <extend val="0"/>
        <outline val="0"/>
        <shadow val="0"/>
        <u val="none"/>
        <vertAlign val="baseline"/>
        <sz val="11"/>
        <color theme="1"/>
        <name val="Calibri"/>
        <family val="2"/>
        <scheme val="minor"/>
      </font>
      <numFmt numFmtId="34" formatCode="_(&quot;$&quot;* #,##0.00_);_(&quot;$&quot;* \(#,##0.00\);_(&quot;$&quot;* &quot;-&quot;??_);_(@_)"/>
    </dxf>
    <dxf>
      <font>
        <b val="0"/>
        <i val="0"/>
        <strike val="0"/>
        <condense val="0"/>
        <extend val="0"/>
        <outline val="0"/>
        <shadow val="0"/>
        <u val="none"/>
        <vertAlign val="baseline"/>
        <sz val="11"/>
        <color theme="1"/>
        <name val="Calibri"/>
        <family val="2"/>
        <scheme val="minor"/>
      </font>
    </dxf>
    <dxf>
      <font>
        <strike val="0"/>
        <outline val="0"/>
        <shadow val="0"/>
        <u val="none"/>
        <vertAlign val="baseline"/>
        <sz val="11"/>
        <color auto="1"/>
        <name val="Calibri"/>
        <family val="2"/>
        <scheme val="minor"/>
      </font>
      <numFmt numFmtId="34" formatCode="_(&quot;$&quot;* #,##0.00_);_(&quot;$&quot;* \(#,##0.00\);_(&quot;$&quot;* &quot;-&quot;??_);_(@_)"/>
    </dxf>
    <dxf>
      <font>
        <strike val="0"/>
        <outline val="0"/>
        <shadow val="0"/>
        <u val="none"/>
        <vertAlign val="baseline"/>
        <sz val="11"/>
        <color auto="1"/>
        <name val="Calibri"/>
        <family val="2"/>
        <scheme val="minor"/>
      </font>
      <numFmt numFmtId="34" formatCode="_(&quot;$&quot;* #,##0.00_);_(&quot;$&quot;* \(#,##0.00\);_(&quot;$&quot;* &quot;-&quot;??_);_(@_)"/>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i/>
        <strike val="0"/>
        <outline val="0"/>
        <shadow val="0"/>
        <u val="none"/>
        <vertAlign val="baseline"/>
        <sz val="11"/>
        <color auto="1"/>
        <name val="Calibri"/>
        <family val="2"/>
        <scheme val="minor"/>
      </font>
      <alignment horizontal="general" vertical="center" textRotation="0" wrapText="0" indent="0" justifyLastLine="0" shrinkToFit="0" readingOrder="0"/>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border diagonalUp="0" diagonalDown="0" outline="0">
        <left style="thin">
          <color indexed="64"/>
        </left>
        <right style="thin">
          <color indexed="64"/>
        </right>
        <top/>
        <bottom/>
      </border>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border diagonalUp="0" diagonalDown="0" outline="0">
        <left style="thin">
          <color indexed="64"/>
        </left>
        <right style="thin">
          <color indexed="64"/>
        </right>
        <top/>
        <bottom/>
      </border>
    </dxf>
    <dxf>
      <numFmt numFmtId="34" formatCode="_(&quot;$&quot;* #,##0.00_);_(&quot;$&quot;* \(#,##0.00\);_(&quot;$&quot;* &quot;-&quot;??_);_(@_)"/>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s>
  <tableStyles count="1" defaultTableStyle="TableStyleMedium2" defaultPivotStyle="PivotStyleLight16">
    <tableStyle name="Invisible" pivot="0" table="0" count="0" xr9:uid="{AB885005-210F-4B98-A0A2-CEBCFE771632}"/>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lockText="1"/>
</file>

<file path=xl/ctrlProps/ctrlProp66.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lockText="1"/>
</file>

<file path=xl/ctrlProps/ctrlProp87.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30480</xdr:colOff>
          <xdr:row>15</xdr:row>
          <xdr:rowOff>38100</xdr:rowOff>
        </xdr:from>
        <xdr:to>
          <xdr:col>1</xdr:col>
          <xdr:colOff>723900</xdr:colOff>
          <xdr:row>15</xdr:row>
          <xdr:rowOff>266700</xdr:rowOff>
        </xdr:to>
        <xdr:sp macro="" textlink="">
          <xdr:nvSpPr>
            <xdr:cNvPr id="16385" name="Button 1" hidden="1">
              <a:extLst>
                <a:ext uri="{63B3BB69-23CF-44E3-9099-C40C66FF867C}">
                  <a14:compatExt spid="_x0000_s16385"/>
                </a:ext>
                <a:ext uri="{FF2B5EF4-FFF2-40B4-BE49-F238E27FC236}">
                  <a16:creationId xmlns:a16="http://schemas.microsoft.com/office/drawing/2014/main" id="{00000000-0008-0000-0000-0000014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762000</xdr:colOff>
          <xdr:row>15</xdr:row>
          <xdr:rowOff>38100</xdr:rowOff>
        </xdr:from>
        <xdr:to>
          <xdr:col>2</xdr:col>
          <xdr:colOff>502920</xdr:colOff>
          <xdr:row>15</xdr:row>
          <xdr:rowOff>274320</xdr:rowOff>
        </xdr:to>
        <xdr:sp macro="" textlink="">
          <xdr:nvSpPr>
            <xdr:cNvPr id="16386" name="Button 2" hidden="1">
              <a:extLst>
                <a:ext uri="{63B3BB69-23CF-44E3-9099-C40C66FF867C}">
                  <a14:compatExt spid="_x0000_s16386"/>
                </a:ext>
                <a:ext uri="{FF2B5EF4-FFF2-40B4-BE49-F238E27FC236}">
                  <a16:creationId xmlns:a16="http://schemas.microsoft.com/office/drawing/2014/main" id="{00000000-0008-0000-0000-0000024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Delete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30480</xdr:colOff>
          <xdr:row>31</xdr:row>
          <xdr:rowOff>7620</xdr:rowOff>
        </xdr:from>
        <xdr:to>
          <xdr:col>1</xdr:col>
          <xdr:colOff>731520</xdr:colOff>
          <xdr:row>32</xdr:row>
          <xdr:rowOff>0</xdr:rowOff>
        </xdr:to>
        <xdr:sp macro="" textlink="">
          <xdr:nvSpPr>
            <xdr:cNvPr id="16387" name="Button 3" hidden="1">
              <a:extLst>
                <a:ext uri="{63B3BB69-23CF-44E3-9099-C40C66FF867C}">
                  <a14:compatExt spid="_x0000_s16387"/>
                </a:ext>
                <a:ext uri="{FF2B5EF4-FFF2-40B4-BE49-F238E27FC236}">
                  <a16:creationId xmlns:a16="http://schemas.microsoft.com/office/drawing/2014/main" id="{00000000-0008-0000-0000-0000034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762000</xdr:colOff>
          <xdr:row>31</xdr:row>
          <xdr:rowOff>7620</xdr:rowOff>
        </xdr:from>
        <xdr:to>
          <xdr:col>2</xdr:col>
          <xdr:colOff>502920</xdr:colOff>
          <xdr:row>31</xdr:row>
          <xdr:rowOff>251460</xdr:rowOff>
        </xdr:to>
        <xdr:sp macro="" textlink="">
          <xdr:nvSpPr>
            <xdr:cNvPr id="16388" name="Button 4" hidden="1">
              <a:extLst>
                <a:ext uri="{63B3BB69-23CF-44E3-9099-C40C66FF867C}">
                  <a14:compatExt spid="_x0000_s16388"/>
                </a:ext>
                <a:ext uri="{FF2B5EF4-FFF2-40B4-BE49-F238E27FC236}">
                  <a16:creationId xmlns:a16="http://schemas.microsoft.com/office/drawing/2014/main" id="{00000000-0008-0000-0000-0000044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Delete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30480</xdr:colOff>
          <xdr:row>40</xdr:row>
          <xdr:rowOff>7620</xdr:rowOff>
        </xdr:from>
        <xdr:to>
          <xdr:col>1</xdr:col>
          <xdr:colOff>731520</xdr:colOff>
          <xdr:row>41</xdr:row>
          <xdr:rowOff>0</xdr:rowOff>
        </xdr:to>
        <xdr:sp macro="" textlink="">
          <xdr:nvSpPr>
            <xdr:cNvPr id="16389" name="Button 5" hidden="1">
              <a:extLst>
                <a:ext uri="{63B3BB69-23CF-44E3-9099-C40C66FF867C}">
                  <a14:compatExt spid="_x0000_s16389"/>
                </a:ext>
                <a:ext uri="{FF2B5EF4-FFF2-40B4-BE49-F238E27FC236}">
                  <a16:creationId xmlns:a16="http://schemas.microsoft.com/office/drawing/2014/main" id="{00000000-0008-0000-0000-0000054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762000</xdr:colOff>
          <xdr:row>40</xdr:row>
          <xdr:rowOff>7620</xdr:rowOff>
        </xdr:from>
        <xdr:to>
          <xdr:col>2</xdr:col>
          <xdr:colOff>502920</xdr:colOff>
          <xdr:row>41</xdr:row>
          <xdr:rowOff>0</xdr:rowOff>
        </xdr:to>
        <xdr:sp macro="" textlink="">
          <xdr:nvSpPr>
            <xdr:cNvPr id="16390" name="Button 6" hidden="1">
              <a:extLst>
                <a:ext uri="{63B3BB69-23CF-44E3-9099-C40C66FF867C}">
                  <a14:compatExt spid="_x0000_s16390"/>
                </a:ext>
                <a:ext uri="{FF2B5EF4-FFF2-40B4-BE49-F238E27FC236}">
                  <a16:creationId xmlns:a16="http://schemas.microsoft.com/office/drawing/2014/main" id="{00000000-0008-0000-0000-0000064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Delete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30480</xdr:colOff>
          <xdr:row>47</xdr:row>
          <xdr:rowOff>7620</xdr:rowOff>
        </xdr:from>
        <xdr:to>
          <xdr:col>1</xdr:col>
          <xdr:colOff>731520</xdr:colOff>
          <xdr:row>48</xdr:row>
          <xdr:rowOff>0</xdr:rowOff>
        </xdr:to>
        <xdr:sp macro="" textlink="">
          <xdr:nvSpPr>
            <xdr:cNvPr id="16391" name="Button 7" hidden="1">
              <a:extLst>
                <a:ext uri="{63B3BB69-23CF-44E3-9099-C40C66FF867C}">
                  <a14:compatExt spid="_x0000_s16391"/>
                </a:ext>
                <a:ext uri="{FF2B5EF4-FFF2-40B4-BE49-F238E27FC236}">
                  <a16:creationId xmlns:a16="http://schemas.microsoft.com/office/drawing/2014/main" id="{00000000-0008-0000-0000-0000074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762000</xdr:colOff>
          <xdr:row>47</xdr:row>
          <xdr:rowOff>7620</xdr:rowOff>
        </xdr:from>
        <xdr:to>
          <xdr:col>2</xdr:col>
          <xdr:colOff>502920</xdr:colOff>
          <xdr:row>48</xdr:row>
          <xdr:rowOff>0</xdr:rowOff>
        </xdr:to>
        <xdr:sp macro="" textlink="">
          <xdr:nvSpPr>
            <xdr:cNvPr id="16392" name="Button 8" hidden="1">
              <a:extLst>
                <a:ext uri="{63B3BB69-23CF-44E3-9099-C40C66FF867C}">
                  <a14:compatExt spid="_x0000_s16392"/>
                </a:ext>
                <a:ext uri="{FF2B5EF4-FFF2-40B4-BE49-F238E27FC236}">
                  <a16:creationId xmlns:a16="http://schemas.microsoft.com/office/drawing/2014/main" id="{00000000-0008-0000-0000-0000084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Delete Row</a:t>
              </a:r>
            </a:p>
          </xdr:txBody>
        </xdr:sp>
        <xdr:clientData fPrintsWithSheet="0"/>
      </xdr:twoCellAnchor>
    </mc:Choice>
    <mc:Fallback/>
  </mc:AlternateContent>
  <xdr:twoCellAnchor>
    <xdr:from>
      <xdr:col>2</xdr:col>
      <xdr:colOff>2019299</xdr:colOff>
      <xdr:row>47</xdr:row>
      <xdr:rowOff>19050</xdr:rowOff>
    </xdr:from>
    <xdr:to>
      <xdr:col>6</xdr:col>
      <xdr:colOff>523875</xdr:colOff>
      <xdr:row>49</xdr:row>
      <xdr:rowOff>9525</xdr:rowOff>
    </xdr:to>
    <xdr:sp macro="" textlink="">
      <xdr:nvSpPr>
        <xdr:cNvPr id="2" name="TextBox 1">
          <a:extLst>
            <a:ext uri="{FF2B5EF4-FFF2-40B4-BE49-F238E27FC236}">
              <a16:creationId xmlns:a16="http://schemas.microsoft.com/office/drawing/2014/main" id="{A3311441-426B-40FE-B259-15D59F1F56DF}"/>
            </a:ext>
          </a:extLst>
        </xdr:cNvPr>
        <xdr:cNvSpPr txBox="1"/>
      </xdr:nvSpPr>
      <xdr:spPr>
        <a:xfrm>
          <a:off x="3695699" y="12111990"/>
          <a:ext cx="3792856" cy="3562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tlCol="0" anchor="t"/>
        <a:lstStyle/>
        <a:p>
          <a:r>
            <a:rPr lang="en-US" sz="1100" i="1"/>
            <a:t>(Do not enter information into this row)</a:t>
          </a:r>
        </a:p>
      </xdr:txBody>
    </xdr:sp>
    <xdr:clientData/>
  </xdr:twoCellAnchor>
  <mc:AlternateContent xmlns:mc="http://schemas.openxmlformats.org/markup-compatibility/2006">
    <mc:Choice xmlns:a14="http://schemas.microsoft.com/office/drawing/2010/main" Requires="a14">
      <xdr:twoCellAnchor>
        <xdr:from>
          <xdr:col>1</xdr:col>
          <xdr:colOff>30480</xdr:colOff>
          <xdr:row>62</xdr:row>
          <xdr:rowOff>7620</xdr:rowOff>
        </xdr:from>
        <xdr:to>
          <xdr:col>1</xdr:col>
          <xdr:colOff>731520</xdr:colOff>
          <xdr:row>63</xdr:row>
          <xdr:rowOff>0</xdr:rowOff>
        </xdr:to>
        <xdr:sp macro="" textlink="">
          <xdr:nvSpPr>
            <xdr:cNvPr id="16393" name="Button 9" hidden="1">
              <a:extLst>
                <a:ext uri="{63B3BB69-23CF-44E3-9099-C40C66FF867C}">
                  <a14:compatExt spid="_x0000_s16393"/>
                </a:ext>
                <a:ext uri="{FF2B5EF4-FFF2-40B4-BE49-F238E27FC236}">
                  <a16:creationId xmlns:a16="http://schemas.microsoft.com/office/drawing/2014/main" id="{00000000-0008-0000-0000-0000094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762000</xdr:colOff>
          <xdr:row>62</xdr:row>
          <xdr:rowOff>7620</xdr:rowOff>
        </xdr:from>
        <xdr:to>
          <xdr:col>2</xdr:col>
          <xdr:colOff>502920</xdr:colOff>
          <xdr:row>63</xdr:row>
          <xdr:rowOff>0</xdr:rowOff>
        </xdr:to>
        <xdr:sp macro="" textlink="">
          <xdr:nvSpPr>
            <xdr:cNvPr id="16394" name="Button 10" hidden="1">
              <a:extLst>
                <a:ext uri="{63B3BB69-23CF-44E3-9099-C40C66FF867C}">
                  <a14:compatExt spid="_x0000_s16394"/>
                </a:ext>
                <a:ext uri="{FF2B5EF4-FFF2-40B4-BE49-F238E27FC236}">
                  <a16:creationId xmlns:a16="http://schemas.microsoft.com/office/drawing/2014/main" id="{00000000-0008-0000-0000-00000A4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Delete Row</a:t>
              </a:r>
            </a:p>
          </xdr:txBody>
        </xdr:sp>
        <xdr:clientData fPrintsWithSheet="0"/>
      </xdr:twoCellAnchor>
    </mc:Choice>
    <mc:Fallback/>
  </mc:AlternateContent>
  <xdr:twoCellAnchor>
    <xdr:from>
      <xdr:col>2</xdr:col>
      <xdr:colOff>2028824</xdr:colOff>
      <xdr:row>62</xdr:row>
      <xdr:rowOff>28575</xdr:rowOff>
    </xdr:from>
    <xdr:to>
      <xdr:col>6</xdr:col>
      <xdr:colOff>533400</xdr:colOff>
      <xdr:row>63</xdr:row>
      <xdr:rowOff>19050</xdr:rowOff>
    </xdr:to>
    <xdr:sp macro="" textlink="">
      <xdr:nvSpPr>
        <xdr:cNvPr id="3" name="TextBox 2">
          <a:extLst>
            <a:ext uri="{FF2B5EF4-FFF2-40B4-BE49-F238E27FC236}">
              <a16:creationId xmlns:a16="http://schemas.microsoft.com/office/drawing/2014/main" id="{8619D50A-BC7B-4CC0-B9E7-9A72ABD3538F}"/>
            </a:ext>
          </a:extLst>
        </xdr:cNvPr>
        <xdr:cNvSpPr txBox="1"/>
      </xdr:nvSpPr>
      <xdr:spPr>
        <a:xfrm>
          <a:off x="3705224" y="14879955"/>
          <a:ext cx="3792856" cy="173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tlCol="0" anchor="t"/>
        <a:lstStyle/>
        <a:p>
          <a:r>
            <a:rPr lang="en-US" sz="1100" i="1"/>
            <a:t>(Do not enter information into this row)</a:t>
          </a:r>
        </a:p>
      </xdr:txBody>
    </xdr:sp>
    <xdr:clientData/>
  </xdr:twoCellAnchor>
  <xdr:twoCellAnchor>
    <xdr:from>
      <xdr:col>2</xdr:col>
      <xdr:colOff>2019300</xdr:colOff>
      <xdr:row>31</xdr:row>
      <xdr:rowOff>9525</xdr:rowOff>
    </xdr:from>
    <xdr:to>
      <xdr:col>6</xdr:col>
      <xdr:colOff>523876</xdr:colOff>
      <xdr:row>32</xdr:row>
      <xdr:rowOff>0</xdr:rowOff>
    </xdr:to>
    <xdr:sp macro="" textlink="">
      <xdr:nvSpPr>
        <xdr:cNvPr id="4" name="TextBox 3">
          <a:extLst>
            <a:ext uri="{FF2B5EF4-FFF2-40B4-BE49-F238E27FC236}">
              <a16:creationId xmlns:a16="http://schemas.microsoft.com/office/drawing/2014/main" id="{966DFE1D-3135-41D9-86D2-21920CF1B186}"/>
            </a:ext>
          </a:extLst>
        </xdr:cNvPr>
        <xdr:cNvSpPr txBox="1"/>
      </xdr:nvSpPr>
      <xdr:spPr>
        <a:xfrm>
          <a:off x="3695700" y="9145905"/>
          <a:ext cx="3792856" cy="173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tlCol="0" anchor="t"/>
        <a:lstStyle/>
        <a:p>
          <a:r>
            <a:rPr lang="en-US" sz="1100" i="1"/>
            <a:t>(Do not enter information into this row)</a:t>
          </a:r>
        </a:p>
      </xdr:txBody>
    </xdr:sp>
    <xdr:clientData/>
  </xdr:twoCellAnchor>
  <mc:AlternateContent xmlns:mc="http://schemas.openxmlformats.org/markup-compatibility/2006">
    <mc:Choice xmlns:a14="http://schemas.microsoft.com/office/drawing/2010/main" Requires="a14">
      <xdr:twoCellAnchor>
        <xdr:from>
          <xdr:col>1</xdr:col>
          <xdr:colOff>30480</xdr:colOff>
          <xdr:row>55</xdr:row>
          <xdr:rowOff>7620</xdr:rowOff>
        </xdr:from>
        <xdr:to>
          <xdr:col>1</xdr:col>
          <xdr:colOff>731520</xdr:colOff>
          <xdr:row>56</xdr:row>
          <xdr:rowOff>0</xdr:rowOff>
        </xdr:to>
        <xdr:sp macro="" textlink="">
          <xdr:nvSpPr>
            <xdr:cNvPr id="16395" name="Button 11" hidden="1">
              <a:extLst>
                <a:ext uri="{63B3BB69-23CF-44E3-9099-C40C66FF867C}">
                  <a14:compatExt spid="_x0000_s16395"/>
                </a:ext>
                <a:ext uri="{FF2B5EF4-FFF2-40B4-BE49-F238E27FC236}">
                  <a16:creationId xmlns:a16="http://schemas.microsoft.com/office/drawing/2014/main" id="{00000000-0008-0000-0000-00000B4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762000</xdr:colOff>
          <xdr:row>55</xdr:row>
          <xdr:rowOff>7620</xdr:rowOff>
        </xdr:from>
        <xdr:to>
          <xdr:col>2</xdr:col>
          <xdr:colOff>502920</xdr:colOff>
          <xdr:row>56</xdr:row>
          <xdr:rowOff>0</xdr:rowOff>
        </xdr:to>
        <xdr:sp macro="" textlink="">
          <xdr:nvSpPr>
            <xdr:cNvPr id="16396" name="Button 12" hidden="1">
              <a:extLst>
                <a:ext uri="{63B3BB69-23CF-44E3-9099-C40C66FF867C}">
                  <a14:compatExt spid="_x0000_s16396"/>
                </a:ext>
                <a:ext uri="{FF2B5EF4-FFF2-40B4-BE49-F238E27FC236}">
                  <a16:creationId xmlns:a16="http://schemas.microsoft.com/office/drawing/2014/main" id="{00000000-0008-0000-0000-00000C4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Delete Row</a:t>
              </a:r>
            </a:p>
          </xdr:txBody>
        </xdr:sp>
        <xdr:clientData fPrintsWithSheet="0"/>
      </xdr:twoCellAnchor>
    </mc:Choice>
    <mc:Fallback/>
  </mc:AlternateContent>
  <xdr:twoCellAnchor>
    <xdr:from>
      <xdr:col>2</xdr:col>
      <xdr:colOff>2019299</xdr:colOff>
      <xdr:row>55</xdr:row>
      <xdr:rowOff>3810</xdr:rowOff>
    </xdr:from>
    <xdr:to>
      <xdr:col>6</xdr:col>
      <xdr:colOff>523875</xdr:colOff>
      <xdr:row>55</xdr:row>
      <xdr:rowOff>177165</xdr:rowOff>
    </xdr:to>
    <xdr:sp macro="" textlink="">
      <xdr:nvSpPr>
        <xdr:cNvPr id="5" name="TextBox 4">
          <a:extLst>
            <a:ext uri="{FF2B5EF4-FFF2-40B4-BE49-F238E27FC236}">
              <a16:creationId xmlns:a16="http://schemas.microsoft.com/office/drawing/2014/main" id="{2FEC57C3-0C0A-493B-92F0-120B8DF3C050}"/>
            </a:ext>
          </a:extLst>
        </xdr:cNvPr>
        <xdr:cNvSpPr txBox="1"/>
      </xdr:nvSpPr>
      <xdr:spPr>
        <a:xfrm>
          <a:off x="3695699" y="13567410"/>
          <a:ext cx="3792856" cy="173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tlCol="0" anchor="t"/>
        <a:lstStyle/>
        <a:p>
          <a:r>
            <a:rPr lang="en-US" sz="1100" i="1"/>
            <a:t>(Do not enter information into this row)</a:t>
          </a:r>
        </a:p>
      </xdr:txBody>
    </xdr:sp>
    <xdr:clientData/>
  </xdr:twoCellAnchor>
  <mc:AlternateContent xmlns:mc="http://schemas.openxmlformats.org/markup-compatibility/2006">
    <mc:Choice xmlns:a14="http://schemas.microsoft.com/office/drawing/2010/main" Requires="a14">
      <xdr:twoCellAnchor>
        <xdr:from>
          <xdr:col>1</xdr:col>
          <xdr:colOff>30480</xdr:colOff>
          <xdr:row>24</xdr:row>
          <xdr:rowOff>38100</xdr:rowOff>
        </xdr:from>
        <xdr:to>
          <xdr:col>1</xdr:col>
          <xdr:colOff>723900</xdr:colOff>
          <xdr:row>24</xdr:row>
          <xdr:rowOff>266700</xdr:rowOff>
        </xdr:to>
        <xdr:sp macro="" textlink="">
          <xdr:nvSpPr>
            <xdr:cNvPr id="16397" name="Button 13" hidden="1">
              <a:extLst>
                <a:ext uri="{63B3BB69-23CF-44E3-9099-C40C66FF867C}">
                  <a14:compatExt spid="_x0000_s16397"/>
                </a:ext>
                <a:ext uri="{FF2B5EF4-FFF2-40B4-BE49-F238E27FC236}">
                  <a16:creationId xmlns:a16="http://schemas.microsoft.com/office/drawing/2014/main" id="{00000000-0008-0000-0000-00000D4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24</xdr:row>
          <xdr:rowOff>38100</xdr:rowOff>
        </xdr:from>
        <xdr:to>
          <xdr:col>2</xdr:col>
          <xdr:colOff>502920</xdr:colOff>
          <xdr:row>24</xdr:row>
          <xdr:rowOff>274320</xdr:rowOff>
        </xdr:to>
        <xdr:sp macro="" textlink="">
          <xdr:nvSpPr>
            <xdr:cNvPr id="16398" name="Button 14" hidden="1">
              <a:extLst>
                <a:ext uri="{63B3BB69-23CF-44E3-9099-C40C66FF867C}">
                  <a14:compatExt spid="_x0000_s16398"/>
                </a:ext>
                <a:ext uri="{FF2B5EF4-FFF2-40B4-BE49-F238E27FC236}">
                  <a16:creationId xmlns:a16="http://schemas.microsoft.com/office/drawing/2014/main" id="{00000000-0008-0000-0000-00000E4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Delete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30480</xdr:colOff>
          <xdr:row>15</xdr:row>
          <xdr:rowOff>38100</xdr:rowOff>
        </xdr:from>
        <xdr:to>
          <xdr:col>1</xdr:col>
          <xdr:colOff>723900</xdr:colOff>
          <xdr:row>15</xdr:row>
          <xdr:rowOff>266700</xdr:rowOff>
        </xdr:to>
        <xdr:sp macro="" textlink="">
          <xdr:nvSpPr>
            <xdr:cNvPr id="16413" name="Button 29" hidden="1">
              <a:extLst>
                <a:ext uri="{63B3BB69-23CF-44E3-9099-C40C66FF867C}">
                  <a14:compatExt spid="_x0000_s16413"/>
                </a:ext>
                <a:ext uri="{FF2B5EF4-FFF2-40B4-BE49-F238E27FC236}">
                  <a16:creationId xmlns:a16="http://schemas.microsoft.com/office/drawing/2014/main" id="{00000000-0008-0000-0000-00001D4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762000</xdr:colOff>
          <xdr:row>15</xdr:row>
          <xdr:rowOff>38100</xdr:rowOff>
        </xdr:from>
        <xdr:to>
          <xdr:col>2</xdr:col>
          <xdr:colOff>502920</xdr:colOff>
          <xdr:row>15</xdr:row>
          <xdr:rowOff>274320</xdr:rowOff>
        </xdr:to>
        <xdr:sp macro="" textlink="">
          <xdr:nvSpPr>
            <xdr:cNvPr id="16414" name="Button 30" hidden="1">
              <a:extLst>
                <a:ext uri="{63B3BB69-23CF-44E3-9099-C40C66FF867C}">
                  <a14:compatExt spid="_x0000_s16414"/>
                </a:ext>
                <a:ext uri="{FF2B5EF4-FFF2-40B4-BE49-F238E27FC236}">
                  <a16:creationId xmlns:a16="http://schemas.microsoft.com/office/drawing/2014/main" id="{00000000-0008-0000-0000-00001E4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Delete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30480</xdr:colOff>
          <xdr:row>31</xdr:row>
          <xdr:rowOff>7620</xdr:rowOff>
        </xdr:from>
        <xdr:to>
          <xdr:col>1</xdr:col>
          <xdr:colOff>731520</xdr:colOff>
          <xdr:row>32</xdr:row>
          <xdr:rowOff>0</xdr:rowOff>
        </xdr:to>
        <xdr:sp macro="" textlink="">
          <xdr:nvSpPr>
            <xdr:cNvPr id="16415" name="Button 31" hidden="1">
              <a:extLst>
                <a:ext uri="{63B3BB69-23CF-44E3-9099-C40C66FF867C}">
                  <a14:compatExt spid="_x0000_s16415"/>
                </a:ext>
                <a:ext uri="{FF2B5EF4-FFF2-40B4-BE49-F238E27FC236}">
                  <a16:creationId xmlns:a16="http://schemas.microsoft.com/office/drawing/2014/main" id="{00000000-0008-0000-0000-00001F4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762000</xdr:colOff>
          <xdr:row>31</xdr:row>
          <xdr:rowOff>7620</xdr:rowOff>
        </xdr:from>
        <xdr:to>
          <xdr:col>2</xdr:col>
          <xdr:colOff>502920</xdr:colOff>
          <xdr:row>31</xdr:row>
          <xdr:rowOff>251460</xdr:rowOff>
        </xdr:to>
        <xdr:sp macro="" textlink="">
          <xdr:nvSpPr>
            <xdr:cNvPr id="16416" name="Button 32" hidden="1">
              <a:extLst>
                <a:ext uri="{63B3BB69-23CF-44E3-9099-C40C66FF867C}">
                  <a14:compatExt spid="_x0000_s16416"/>
                </a:ext>
                <a:ext uri="{FF2B5EF4-FFF2-40B4-BE49-F238E27FC236}">
                  <a16:creationId xmlns:a16="http://schemas.microsoft.com/office/drawing/2014/main" id="{00000000-0008-0000-0000-0000204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Delete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30480</xdr:colOff>
          <xdr:row>40</xdr:row>
          <xdr:rowOff>7620</xdr:rowOff>
        </xdr:from>
        <xdr:to>
          <xdr:col>1</xdr:col>
          <xdr:colOff>731520</xdr:colOff>
          <xdr:row>41</xdr:row>
          <xdr:rowOff>0</xdr:rowOff>
        </xdr:to>
        <xdr:sp macro="" textlink="">
          <xdr:nvSpPr>
            <xdr:cNvPr id="16417" name="Button 33" hidden="1">
              <a:extLst>
                <a:ext uri="{63B3BB69-23CF-44E3-9099-C40C66FF867C}">
                  <a14:compatExt spid="_x0000_s16417"/>
                </a:ext>
                <a:ext uri="{FF2B5EF4-FFF2-40B4-BE49-F238E27FC236}">
                  <a16:creationId xmlns:a16="http://schemas.microsoft.com/office/drawing/2014/main" id="{00000000-0008-0000-0000-0000214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762000</xdr:colOff>
          <xdr:row>40</xdr:row>
          <xdr:rowOff>7620</xdr:rowOff>
        </xdr:from>
        <xdr:to>
          <xdr:col>2</xdr:col>
          <xdr:colOff>502920</xdr:colOff>
          <xdr:row>41</xdr:row>
          <xdr:rowOff>0</xdr:rowOff>
        </xdr:to>
        <xdr:sp macro="" textlink="">
          <xdr:nvSpPr>
            <xdr:cNvPr id="16418" name="Button 34" hidden="1">
              <a:extLst>
                <a:ext uri="{63B3BB69-23CF-44E3-9099-C40C66FF867C}">
                  <a14:compatExt spid="_x0000_s16418"/>
                </a:ext>
                <a:ext uri="{FF2B5EF4-FFF2-40B4-BE49-F238E27FC236}">
                  <a16:creationId xmlns:a16="http://schemas.microsoft.com/office/drawing/2014/main" id="{00000000-0008-0000-0000-0000224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Delete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30480</xdr:colOff>
          <xdr:row>47</xdr:row>
          <xdr:rowOff>7620</xdr:rowOff>
        </xdr:from>
        <xdr:to>
          <xdr:col>1</xdr:col>
          <xdr:colOff>731520</xdr:colOff>
          <xdr:row>48</xdr:row>
          <xdr:rowOff>0</xdr:rowOff>
        </xdr:to>
        <xdr:sp macro="" textlink="">
          <xdr:nvSpPr>
            <xdr:cNvPr id="16419" name="Button 35" hidden="1">
              <a:extLst>
                <a:ext uri="{63B3BB69-23CF-44E3-9099-C40C66FF867C}">
                  <a14:compatExt spid="_x0000_s16419"/>
                </a:ext>
                <a:ext uri="{FF2B5EF4-FFF2-40B4-BE49-F238E27FC236}">
                  <a16:creationId xmlns:a16="http://schemas.microsoft.com/office/drawing/2014/main" id="{00000000-0008-0000-0000-0000234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762000</xdr:colOff>
          <xdr:row>47</xdr:row>
          <xdr:rowOff>7620</xdr:rowOff>
        </xdr:from>
        <xdr:to>
          <xdr:col>2</xdr:col>
          <xdr:colOff>502920</xdr:colOff>
          <xdr:row>48</xdr:row>
          <xdr:rowOff>0</xdr:rowOff>
        </xdr:to>
        <xdr:sp macro="" textlink="">
          <xdr:nvSpPr>
            <xdr:cNvPr id="16420" name="Button 36" hidden="1">
              <a:extLst>
                <a:ext uri="{63B3BB69-23CF-44E3-9099-C40C66FF867C}">
                  <a14:compatExt spid="_x0000_s16420"/>
                </a:ext>
                <a:ext uri="{FF2B5EF4-FFF2-40B4-BE49-F238E27FC236}">
                  <a16:creationId xmlns:a16="http://schemas.microsoft.com/office/drawing/2014/main" id="{00000000-0008-0000-0000-0000244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Delete Row</a:t>
              </a:r>
            </a:p>
          </xdr:txBody>
        </xdr:sp>
        <xdr:clientData fPrintsWithSheet="0"/>
      </xdr:twoCellAnchor>
    </mc:Choice>
    <mc:Fallback/>
  </mc:AlternateContent>
  <xdr:twoCellAnchor>
    <xdr:from>
      <xdr:col>2</xdr:col>
      <xdr:colOff>2019299</xdr:colOff>
      <xdr:row>47</xdr:row>
      <xdr:rowOff>19050</xdr:rowOff>
    </xdr:from>
    <xdr:to>
      <xdr:col>6</xdr:col>
      <xdr:colOff>523875</xdr:colOff>
      <xdr:row>49</xdr:row>
      <xdr:rowOff>9525</xdr:rowOff>
    </xdr:to>
    <xdr:sp macro="" textlink="">
      <xdr:nvSpPr>
        <xdr:cNvPr id="10" name="TextBox 9">
          <a:extLst>
            <a:ext uri="{FF2B5EF4-FFF2-40B4-BE49-F238E27FC236}">
              <a16:creationId xmlns:a16="http://schemas.microsoft.com/office/drawing/2014/main" id="{9F25FDBE-99BD-4248-92E2-9618983E9670}"/>
            </a:ext>
          </a:extLst>
        </xdr:cNvPr>
        <xdr:cNvSpPr txBox="1"/>
      </xdr:nvSpPr>
      <xdr:spPr>
        <a:xfrm>
          <a:off x="3695699" y="12111990"/>
          <a:ext cx="3792856" cy="3562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tlCol="0" anchor="t"/>
        <a:lstStyle/>
        <a:p>
          <a:r>
            <a:rPr lang="en-US" sz="1100" i="1"/>
            <a:t>(Do not enter information into this row)</a:t>
          </a:r>
        </a:p>
      </xdr:txBody>
    </xdr:sp>
    <xdr:clientData/>
  </xdr:twoCellAnchor>
  <mc:AlternateContent xmlns:mc="http://schemas.openxmlformats.org/markup-compatibility/2006">
    <mc:Choice xmlns:a14="http://schemas.microsoft.com/office/drawing/2010/main" Requires="a14">
      <xdr:twoCellAnchor>
        <xdr:from>
          <xdr:col>1</xdr:col>
          <xdr:colOff>30480</xdr:colOff>
          <xdr:row>62</xdr:row>
          <xdr:rowOff>7620</xdr:rowOff>
        </xdr:from>
        <xdr:to>
          <xdr:col>1</xdr:col>
          <xdr:colOff>731520</xdr:colOff>
          <xdr:row>63</xdr:row>
          <xdr:rowOff>0</xdr:rowOff>
        </xdr:to>
        <xdr:sp macro="" textlink="">
          <xdr:nvSpPr>
            <xdr:cNvPr id="16421" name="Button 37" hidden="1">
              <a:extLst>
                <a:ext uri="{63B3BB69-23CF-44E3-9099-C40C66FF867C}">
                  <a14:compatExt spid="_x0000_s16421"/>
                </a:ext>
                <a:ext uri="{FF2B5EF4-FFF2-40B4-BE49-F238E27FC236}">
                  <a16:creationId xmlns:a16="http://schemas.microsoft.com/office/drawing/2014/main" id="{00000000-0008-0000-0000-0000254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762000</xdr:colOff>
          <xdr:row>62</xdr:row>
          <xdr:rowOff>7620</xdr:rowOff>
        </xdr:from>
        <xdr:to>
          <xdr:col>2</xdr:col>
          <xdr:colOff>502920</xdr:colOff>
          <xdr:row>63</xdr:row>
          <xdr:rowOff>0</xdr:rowOff>
        </xdr:to>
        <xdr:sp macro="" textlink="">
          <xdr:nvSpPr>
            <xdr:cNvPr id="16422" name="Button 38" hidden="1">
              <a:extLst>
                <a:ext uri="{63B3BB69-23CF-44E3-9099-C40C66FF867C}">
                  <a14:compatExt spid="_x0000_s16422"/>
                </a:ext>
                <a:ext uri="{FF2B5EF4-FFF2-40B4-BE49-F238E27FC236}">
                  <a16:creationId xmlns:a16="http://schemas.microsoft.com/office/drawing/2014/main" id="{00000000-0008-0000-0000-0000264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Delete Row</a:t>
              </a:r>
            </a:p>
          </xdr:txBody>
        </xdr:sp>
        <xdr:clientData fPrintsWithSheet="0"/>
      </xdr:twoCellAnchor>
    </mc:Choice>
    <mc:Fallback/>
  </mc:AlternateContent>
  <xdr:twoCellAnchor>
    <xdr:from>
      <xdr:col>2</xdr:col>
      <xdr:colOff>2028824</xdr:colOff>
      <xdr:row>62</xdr:row>
      <xdr:rowOff>28575</xdr:rowOff>
    </xdr:from>
    <xdr:to>
      <xdr:col>6</xdr:col>
      <xdr:colOff>533400</xdr:colOff>
      <xdr:row>63</xdr:row>
      <xdr:rowOff>19050</xdr:rowOff>
    </xdr:to>
    <xdr:sp macro="" textlink="">
      <xdr:nvSpPr>
        <xdr:cNvPr id="11" name="TextBox 10">
          <a:extLst>
            <a:ext uri="{FF2B5EF4-FFF2-40B4-BE49-F238E27FC236}">
              <a16:creationId xmlns:a16="http://schemas.microsoft.com/office/drawing/2014/main" id="{47F07950-1A5D-4343-96B4-53D5AEE13346}"/>
            </a:ext>
          </a:extLst>
        </xdr:cNvPr>
        <xdr:cNvSpPr txBox="1"/>
      </xdr:nvSpPr>
      <xdr:spPr>
        <a:xfrm>
          <a:off x="3705224" y="14879955"/>
          <a:ext cx="3792856" cy="173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tlCol="0" anchor="t"/>
        <a:lstStyle/>
        <a:p>
          <a:r>
            <a:rPr lang="en-US" sz="1100" i="1"/>
            <a:t>(Do not enter information into this row)</a:t>
          </a:r>
        </a:p>
      </xdr:txBody>
    </xdr:sp>
    <xdr:clientData/>
  </xdr:twoCellAnchor>
  <xdr:twoCellAnchor>
    <xdr:from>
      <xdr:col>2</xdr:col>
      <xdr:colOff>2019300</xdr:colOff>
      <xdr:row>31</xdr:row>
      <xdr:rowOff>9525</xdr:rowOff>
    </xdr:from>
    <xdr:to>
      <xdr:col>6</xdr:col>
      <xdr:colOff>523876</xdr:colOff>
      <xdr:row>32</xdr:row>
      <xdr:rowOff>0</xdr:rowOff>
    </xdr:to>
    <xdr:sp macro="" textlink="">
      <xdr:nvSpPr>
        <xdr:cNvPr id="12" name="TextBox 11">
          <a:extLst>
            <a:ext uri="{FF2B5EF4-FFF2-40B4-BE49-F238E27FC236}">
              <a16:creationId xmlns:a16="http://schemas.microsoft.com/office/drawing/2014/main" id="{7C5F4B2E-3EE0-460A-9AF8-93C29DD9209C}"/>
            </a:ext>
          </a:extLst>
        </xdr:cNvPr>
        <xdr:cNvSpPr txBox="1"/>
      </xdr:nvSpPr>
      <xdr:spPr>
        <a:xfrm>
          <a:off x="3695700" y="9145905"/>
          <a:ext cx="3792856" cy="173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tlCol="0" anchor="t"/>
        <a:lstStyle/>
        <a:p>
          <a:r>
            <a:rPr lang="en-US" sz="1100" i="1"/>
            <a:t>(Do not enter information into this row)</a:t>
          </a:r>
        </a:p>
      </xdr:txBody>
    </xdr:sp>
    <xdr:clientData/>
  </xdr:twoCellAnchor>
  <mc:AlternateContent xmlns:mc="http://schemas.openxmlformats.org/markup-compatibility/2006">
    <mc:Choice xmlns:a14="http://schemas.microsoft.com/office/drawing/2010/main" Requires="a14">
      <xdr:twoCellAnchor>
        <xdr:from>
          <xdr:col>1</xdr:col>
          <xdr:colOff>30480</xdr:colOff>
          <xdr:row>55</xdr:row>
          <xdr:rowOff>7620</xdr:rowOff>
        </xdr:from>
        <xdr:to>
          <xdr:col>1</xdr:col>
          <xdr:colOff>731520</xdr:colOff>
          <xdr:row>56</xdr:row>
          <xdr:rowOff>0</xdr:rowOff>
        </xdr:to>
        <xdr:sp macro="" textlink="">
          <xdr:nvSpPr>
            <xdr:cNvPr id="16423" name="Button 39" hidden="1">
              <a:extLst>
                <a:ext uri="{63B3BB69-23CF-44E3-9099-C40C66FF867C}">
                  <a14:compatExt spid="_x0000_s16423"/>
                </a:ext>
                <a:ext uri="{FF2B5EF4-FFF2-40B4-BE49-F238E27FC236}">
                  <a16:creationId xmlns:a16="http://schemas.microsoft.com/office/drawing/2014/main" id="{00000000-0008-0000-0000-0000274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762000</xdr:colOff>
          <xdr:row>55</xdr:row>
          <xdr:rowOff>7620</xdr:rowOff>
        </xdr:from>
        <xdr:to>
          <xdr:col>2</xdr:col>
          <xdr:colOff>502920</xdr:colOff>
          <xdr:row>56</xdr:row>
          <xdr:rowOff>0</xdr:rowOff>
        </xdr:to>
        <xdr:sp macro="" textlink="">
          <xdr:nvSpPr>
            <xdr:cNvPr id="16424" name="Button 40" hidden="1">
              <a:extLst>
                <a:ext uri="{63B3BB69-23CF-44E3-9099-C40C66FF867C}">
                  <a14:compatExt spid="_x0000_s16424"/>
                </a:ext>
                <a:ext uri="{FF2B5EF4-FFF2-40B4-BE49-F238E27FC236}">
                  <a16:creationId xmlns:a16="http://schemas.microsoft.com/office/drawing/2014/main" id="{00000000-0008-0000-0000-0000284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Delete Row</a:t>
              </a:r>
            </a:p>
          </xdr:txBody>
        </xdr:sp>
        <xdr:clientData fPrintsWithSheet="0"/>
      </xdr:twoCellAnchor>
    </mc:Choice>
    <mc:Fallback/>
  </mc:AlternateContent>
  <xdr:twoCellAnchor>
    <xdr:from>
      <xdr:col>2</xdr:col>
      <xdr:colOff>2019299</xdr:colOff>
      <xdr:row>55</xdr:row>
      <xdr:rowOff>3810</xdr:rowOff>
    </xdr:from>
    <xdr:to>
      <xdr:col>6</xdr:col>
      <xdr:colOff>523875</xdr:colOff>
      <xdr:row>55</xdr:row>
      <xdr:rowOff>177165</xdr:rowOff>
    </xdr:to>
    <xdr:sp macro="" textlink="">
      <xdr:nvSpPr>
        <xdr:cNvPr id="13" name="TextBox 12">
          <a:extLst>
            <a:ext uri="{FF2B5EF4-FFF2-40B4-BE49-F238E27FC236}">
              <a16:creationId xmlns:a16="http://schemas.microsoft.com/office/drawing/2014/main" id="{B26CDACA-7DA2-4B17-8BE3-E3E204B9E3DA}"/>
            </a:ext>
          </a:extLst>
        </xdr:cNvPr>
        <xdr:cNvSpPr txBox="1"/>
      </xdr:nvSpPr>
      <xdr:spPr>
        <a:xfrm>
          <a:off x="3695699" y="13567410"/>
          <a:ext cx="3792856" cy="173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tlCol="0" anchor="t"/>
        <a:lstStyle/>
        <a:p>
          <a:r>
            <a:rPr lang="en-US" sz="1100" i="1"/>
            <a:t>(Do not enter information into this row)</a:t>
          </a:r>
        </a:p>
      </xdr:txBody>
    </xdr:sp>
    <xdr:clientData/>
  </xdr:twoCellAnchor>
  <mc:AlternateContent xmlns:mc="http://schemas.openxmlformats.org/markup-compatibility/2006">
    <mc:Choice xmlns:a14="http://schemas.microsoft.com/office/drawing/2010/main" Requires="a14">
      <xdr:twoCellAnchor>
        <xdr:from>
          <xdr:col>1</xdr:col>
          <xdr:colOff>30480</xdr:colOff>
          <xdr:row>24</xdr:row>
          <xdr:rowOff>38100</xdr:rowOff>
        </xdr:from>
        <xdr:to>
          <xdr:col>1</xdr:col>
          <xdr:colOff>723900</xdr:colOff>
          <xdr:row>24</xdr:row>
          <xdr:rowOff>266700</xdr:rowOff>
        </xdr:to>
        <xdr:sp macro="" textlink="">
          <xdr:nvSpPr>
            <xdr:cNvPr id="16425" name="Button 41" hidden="1">
              <a:extLst>
                <a:ext uri="{63B3BB69-23CF-44E3-9099-C40C66FF867C}">
                  <a14:compatExt spid="_x0000_s16425"/>
                </a:ext>
                <a:ext uri="{FF2B5EF4-FFF2-40B4-BE49-F238E27FC236}">
                  <a16:creationId xmlns:a16="http://schemas.microsoft.com/office/drawing/2014/main" id="{00000000-0008-0000-0000-0000294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24</xdr:row>
          <xdr:rowOff>38100</xdr:rowOff>
        </xdr:from>
        <xdr:to>
          <xdr:col>2</xdr:col>
          <xdr:colOff>502920</xdr:colOff>
          <xdr:row>24</xdr:row>
          <xdr:rowOff>274320</xdr:rowOff>
        </xdr:to>
        <xdr:sp macro="" textlink="">
          <xdr:nvSpPr>
            <xdr:cNvPr id="16426" name="Button 42" hidden="1">
              <a:extLst>
                <a:ext uri="{63B3BB69-23CF-44E3-9099-C40C66FF867C}">
                  <a14:compatExt spid="_x0000_s16426"/>
                </a:ext>
                <a:ext uri="{FF2B5EF4-FFF2-40B4-BE49-F238E27FC236}">
                  <a16:creationId xmlns:a16="http://schemas.microsoft.com/office/drawing/2014/main" id="{00000000-0008-0000-0000-00002A4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Delete Row</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30480</xdr:colOff>
          <xdr:row>3</xdr:row>
          <xdr:rowOff>38100</xdr:rowOff>
        </xdr:from>
        <xdr:to>
          <xdr:col>1</xdr:col>
          <xdr:colOff>723900</xdr:colOff>
          <xdr:row>3</xdr:row>
          <xdr:rowOff>266700</xdr:rowOff>
        </xdr:to>
        <xdr:sp macro="" textlink="">
          <xdr:nvSpPr>
            <xdr:cNvPr id="4097" name="Butto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762000</xdr:colOff>
          <xdr:row>3</xdr:row>
          <xdr:rowOff>38100</xdr:rowOff>
        </xdr:from>
        <xdr:to>
          <xdr:col>2</xdr:col>
          <xdr:colOff>502920</xdr:colOff>
          <xdr:row>3</xdr:row>
          <xdr:rowOff>274320</xdr:rowOff>
        </xdr:to>
        <xdr:sp macro="" textlink="">
          <xdr:nvSpPr>
            <xdr:cNvPr id="4098" name="Button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Delete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30480</xdr:colOff>
          <xdr:row>17</xdr:row>
          <xdr:rowOff>7620</xdr:rowOff>
        </xdr:from>
        <xdr:to>
          <xdr:col>1</xdr:col>
          <xdr:colOff>731520</xdr:colOff>
          <xdr:row>18</xdr:row>
          <xdr:rowOff>0</xdr:rowOff>
        </xdr:to>
        <xdr:sp macro="" textlink="">
          <xdr:nvSpPr>
            <xdr:cNvPr id="4102" name="Button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762000</xdr:colOff>
          <xdr:row>17</xdr:row>
          <xdr:rowOff>7620</xdr:rowOff>
        </xdr:from>
        <xdr:to>
          <xdr:col>2</xdr:col>
          <xdr:colOff>502920</xdr:colOff>
          <xdr:row>17</xdr:row>
          <xdr:rowOff>251460</xdr:rowOff>
        </xdr:to>
        <xdr:sp macro="" textlink="">
          <xdr:nvSpPr>
            <xdr:cNvPr id="4104" name="Button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Delete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30480</xdr:colOff>
          <xdr:row>25</xdr:row>
          <xdr:rowOff>7620</xdr:rowOff>
        </xdr:from>
        <xdr:to>
          <xdr:col>1</xdr:col>
          <xdr:colOff>731520</xdr:colOff>
          <xdr:row>26</xdr:row>
          <xdr:rowOff>0</xdr:rowOff>
        </xdr:to>
        <xdr:sp macro="" textlink="">
          <xdr:nvSpPr>
            <xdr:cNvPr id="4109" name="Button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25</xdr:row>
          <xdr:rowOff>7620</xdr:rowOff>
        </xdr:from>
        <xdr:to>
          <xdr:col>2</xdr:col>
          <xdr:colOff>502920</xdr:colOff>
          <xdr:row>26</xdr:row>
          <xdr:rowOff>0</xdr:rowOff>
        </xdr:to>
        <xdr:sp macro="" textlink="">
          <xdr:nvSpPr>
            <xdr:cNvPr id="4111" name="Button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Delete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30480</xdr:colOff>
          <xdr:row>33</xdr:row>
          <xdr:rowOff>7620</xdr:rowOff>
        </xdr:from>
        <xdr:to>
          <xdr:col>1</xdr:col>
          <xdr:colOff>731520</xdr:colOff>
          <xdr:row>34</xdr:row>
          <xdr:rowOff>0</xdr:rowOff>
        </xdr:to>
        <xdr:sp macro="" textlink="">
          <xdr:nvSpPr>
            <xdr:cNvPr id="4116" name="Button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762000</xdr:colOff>
          <xdr:row>33</xdr:row>
          <xdr:rowOff>7620</xdr:rowOff>
        </xdr:from>
        <xdr:to>
          <xdr:col>2</xdr:col>
          <xdr:colOff>502920</xdr:colOff>
          <xdr:row>34</xdr:row>
          <xdr:rowOff>0</xdr:rowOff>
        </xdr:to>
        <xdr:sp macro="" textlink="">
          <xdr:nvSpPr>
            <xdr:cNvPr id="4117" name="Button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Delete Row</a:t>
              </a:r>
            </a:p>
          </xdr:txBody>
        </xdr:sp>
        <xdr:clientData fPrintsWithSheet="0"/>
      </xdr:twoCellAnchor>
    </mc:Choice>
    <mc:Fallback/>
  </mc:AlternateContent>
  <xdr:twoCellAnchor>
    <xdr:from>
      <xdr:col>2</xdr:col>
      <xdr:colOff>2019299</xdr:colOff>
      <xdr:row>33</xdr:row>
      <xdr:rowOff>19050</xdr:rowOff>
    </xdr:from>
    <xdr:to>
      <xdr:col>6</xdr:col>
      <xdr:colOff>523875</xdr:colOff>
      <xdr:row>34</xdr:row>
      <xdr:rowOff>9525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3724274" y="4591050"/>
          <a:ext cx="3648076"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tlCol="0" anchor="t"/>
        <a:lstStyle/>
        <a:p>
          <a:r>
            <a:rPr lang="en-US" sz="1100" i="1"/>
            <a:t>(Do not enter information into this row)</a:t>
          </a:r>
        </a:p>
      </xdr:txBody>
    </xdr:sp>
    <xdr:clientData/>
  </xdr:twoCellAnchor>
  <mc:AlternateContent xmlns:mc="http://schemas.openxmlformats.org/markup-compatibility/2006">
    <mc:Choice xmlns:a14="http://schemas.microsoft.com/office/drawing/2010/main" Requires="a14">
      <xdr:twoCellAnchor>
        <xdr:from>
          <xdr:col>1</xdr:col>
          <xdr:colOff>30480</xdr:colOff>
          <xdr:row>47</xdr:row>
          <xdr:rowOff>7620</xdr:rowOff>
        </xdr:from>
        <xdr:to>
          <xdr:col>1</xdr:col>
          <xdr:colOff>731520</xdr:colOff>
          <xdr:row>48</xdr:row>
          <xdr:rowOff>0</xdr:rowOff>
        </xdr:to>
        <xdr:sp macro="" textlink="">
          <xdr:nvSpPr>
            <xdr:cNvPr id="4119" name="Button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762000</xdr:colOff>
          <xdr:row>47</xdr:row>
          <xdr:rowOff>7620</xdr:rowOff>
        </xdr:from>
        <xdr:to>
          <xdr:col>2</xdr:col>
          <xdr:colOff>502920</xdr:colOff>
          <xdr:row>48</xdr:row>
          <xdr:rowOff>0</xdr:rowOff>
        </xdr:to>
        <xdr:sp macro="" textlink="">
          <xdr:nvSpPr>
            <xdr:cNvPr id="4120" name="Button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Delete Row</a:t>
              </a:r>
            </a:p>
          </xdr:txBody>
        </xdr:sp>
        <xdr:clientData fPrintsWithSheet="0"/>
      </xdr:twoCellAnchor>
    </mc:Choice>
    <mc:Fallback/>
  </mc:AlternateContent>
  <xdr:twoCellAnchor>
    <xdr:from>
      <xdr:col>2</xdr:col>
      <xdr:colOff>2028824</xdr:colOff>
      <xdr:row>47</xdr:row>
      <xdr:rowOff>28575</xdr:rowOff>
    </xdr:from>
    <xdr:to>
      <xdr:col>6</xdr:col>
      <xdr:colOff>533400</xdr:colOff>
      <xdr:row>49</xdr:row>
      <xdr:rowOff>19050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733799" y="5934075"/>
          <a:ext cx="3648076"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tlCol="0" anchor="t"/>
        <a:lstStyle/>
        <a:p>
          <a:r>
            <a:rPr lang="en-US" sz="1100" i="1"/>
            <a:t>(Do not enter information into this row)</a:t>
          </a:r>
        </a:p>
      </xdr:txBody>
    </xdr:sp>
    <xdr:clientData/>
  </xdr:twoCellAnchor>
  <xdr:twoCellAnchor>
    <xdr:from>
      <xdr:col>2</xdr:col>
      <xdr:colOff>2019300</xdr:colOff>
      <xdr:row>17</xdr:row>
      <xdr:rowOff>9525</xdr:rowOff>
    </xdr:from>
    <xdr:to>
      <xdr:col>6</xdr:col>
      <xdr:colOff>523876</xdr:colOff>
      <xdr:row>18</xdr:row>
      <xdr:rowOff>0</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3724275" y="1914525"/>
          <a:ext cx="3648076"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tlCol="0" anchor="t"/>
        <a:lstStyle/>
        <a:p>
          <a:r>
            <a:rPr lang="en-US" sz="1100" i="1"/>
            <a:t>(Do not enter information into this row)</a:t>
          </a:r>
        </a:p>
      </xdr:txBody>
    </xdr:sp>
    <xdr:clientData/>
  </xdr:twoCellAnchor>
  <mc:AlternateContent xmlns:mc="http://schemas.openxmlformats.org/markup-compatibility/2006">
    <mc:Choice xmlns:a14="http://schemas.microsoft.com/office/drawing/2010/main" Requires="a14">
      <xdr:twoCellAnchor>
        <xdr:from>
          <xdr:col>1</xdr:col>
          <xdr:colOff>30480</xdr:colOff>
          <xdr:row>40</xdr:row>
          <xdr:rowOff>7620</xdr:rowOff>
        </xdr:from>
        <xdr:to>
          <xdr:col>1</xdr:col>
          <xdr:colOff>731520</xdr:colOff>
          <xdr:row>41</xdr:row>
          <xdr:rowOff>0</xdr:rowOff>
        </xdr:to>
        <xdr:sp macro="" textlink="">
          <xdr:nvSpPr>
            <xdr:cNvPr id="4121" name="Button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762000</xdr:colOff>
          <xdr:row>40</xdr:row>
          <xdr:rowOff>7620</xdr:rowOff>
        </xdr:from>
        <xdr:to>
          <xdr:col>2</xdr:col>
          <xdr:colOff>502920</xdr:colOff>
          <xdr:row>41</xdr:row>
          <xdr:rowOff>0</xdr:rowOff>
        </xdr:to>
        <xdr:sp macro="" textlink="">
          <xdr:nvSpPr>
            <xdr:cNvPr id="4122" name="Button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Delete Row</a:t>
              </a:r>
            </a:p>
          </xdr:txBody>
        </xdr:sp>
        <xdr:clientData fPrintsWithSheet="0"/>
      </xdr:twoCellAnchor>
    </mc:Choice>
    <mc:Fallback/>
  </mc:AlternateContent>
  <xdr:twoCellAnchor>
    <xdr:from>
      <xdr:col>2</xdr:col>
      <xdr:colOff>2019299</xdr:colOff>
      <xdr:row>40</xdr:row>
      <xdr:rowOff>19050</xdr:rowOff>
    </xdr:from>
    <xdr:to>
      <xdr:col>6</xdr:col>
      <xdr:colOff>523875</xdr:colOff>
      <xdr:row>41</xdr:row>
      <xdr:rowOff>9525</xdr:rowOff>
    </xdr:to>
    <xdr:sp macro="" textlink="">
      <xdr:nvSpPr>
        <xdr:cNvPr id="5" name="TextBox 4">
          <a:extLst>
            <a:ext uri="{FF2B5EF4-FFF2-40B4-BE49-F238E27FC236}">
              <a16:creationId xmlns:a16="http://schemas.microsoft.com/office/drawing/2014/main" id="{18B7D384-3E4E-4690-8F0D-06B3EEDDC2B1}"/>
            </a:ext>
          </a:extLst>
        </xdr:cNvPr>
        <xdr:cNvSpPr txBox="1"/>
      </xdr:nvSpPr>
      <xdr:spPr>
        <a:xfrm>
          <a:off x="3724274" y="4591050"/>
          <a:ext cx="3648076"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tlCol="0" anchor="t"/>
        <a:lstStyle/>
        <a:p>
          <a:r>
            <a:rPr lang="en-US" sz="1100" i="1"/>
            <a:t>(Do not enter information into this row)</a:t>
          </a:r>
        </a:p>
      </xdr:txBody>
    </xdr:sp>
    <xdr:clientData/>
  </xdr:twoCellAnchor>
  <mc:AlternateContent xmlns:mc="http://schemas.openxmlformats.org/markup-compatibility/2006">
    <mc:Choice xmlns:a14="http://schemas.microsoft.com/office/drawing/2010/main" Requires="a14">
      <xdr:twoCellAnchor>
        <xdr:from>
          <xdr:col>1</xdr:col>
          <xdr:colOff>30480</xdr:colOff>
          <xdr:row>10</xdr:row>
          <xdr:rowOff>38100</xdr:rowOff>
        </xdr:from>
        <xdr:to>
          <xdr:col>1</xdr:col>
          <xdr:colOff>723900</xdr:colOff>
          <xdr:row>10</xdr:row>
          <xdr:rowOff>266700</xdr:rowOff>
        </xdr:to>
        <xdr:sp macro="" textlink="">
          <xdr:nvSpPr>
            <xdr:cNvPr id="4123" name="Button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762000</xdr:colOff>
          <xdr:row>10</xdr:row>
          <xdr:rowOff>38100</xdr:rowOff>
        </xdr:from>
        <xdr:to>
          <xdr:col>2</xdr:col>
          <xdr:colOff>502920</xdr:colOff>
          <xdr:row>10</xdr:row>
          <xdr:rowOff>274320</xdr:rowOff>
        </xdr:to>
        <xdr:sp macro="" textlink="">
          <xdr:nvSpPr>
            <xdr:cNvPr id="4124" name="Button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Delete Row</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30480</xdr:colOff>
          <xdr:row>3</xdr:row>
          <xdr:rowOff>38100</xdr:rowOff>
        </xdr:from>
        <xdr:to>
          <xdr:col>1</xdr:col>
          <xdr:colOff>723900</xdr:colOff>
          <xdr:row>3</xdr:row>
          <xdr:rowOff>266700</xdr:rowOff>
        </xdr:to>
        <xdr:sp macro="" textlink="">
          <xdr:nvSpPr>
            <xdr:cNvPr id="12289" name="Button 1"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762000</xdr:colOff>
          <xdr:row>3</xdr:row>
          <xdr:rowOff>38100</xdr:rowOff>
        </xdr:from>
        <xdr:to>
          <xdr:col>2</xdr:col>
          <xdr:colOff>502920</xdr:colOff>
          <xdr:row>3</xdr:row>
          <xdr:rowOff>274320</xdr:rowOff>
        </xdr:to>
        <xdr:sp macro="" textlink="">
          <xdr:nvSpPr>
            <xdr:cNvPr id="12290" name="Button 2" hidden="1">
              <a:extLst>
                <a:ext uri="{63B3BB69-23CF-44E3-9099-C40C66FF867C}">
                  <a14:compatExt spid="_x0000_s12290"/>
                </a:ext>
                <a:ext uri="{FF2B5EF4-FFF2-40B4-BE49-F238E27FC236}">
                  <a16:creationId xmlns:a16="http://schemas.microsoft.com/office/drawing/2014/main" id="{00000000-0008-0000-0200-000002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Delete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30480</xdr:colOff>
          <xdr:row>16</xdr:row>
          <xdr:rowOff>7620</xdr:rowOff>
        </xdr:from>
        <xdr:to>
          <xdr:col>1</xdr:col>
          <xdr:colOff>731520</xdr:colOff>
          <xdr:row>17</xdr:row>
          <xdr:rowOff>0</xdr:rowOff>
        </xdr:to>
        <xdr:sp macro="" textlink="">
          <xdr:nvSpPr>
            <xdr:cNvPr id="12291" name="Button 3" hidden="1">
              <a:extLst>
                <a:ext uri="{63B3BB69-23CF-44E3-9099-C40C66FF867C}">
                  <a14:compatExt spid="_x0000_s12291"/>
                </a:ext>
                <a:ext uri="{FF2B5EF4-FFF2-40B4-BE49-F238E27FC236}">
                  <a16:creationId xmlns:a16="http://schemas.microsoft.com/office/drawing/2014/main" id="{00000000-0008-0000-0200-000003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762000</xdr:colOff>
          <xdr:row>16</xdr:row>
          <xdr:rowOff>7620</xdr:rowOff>
        </xdr:from>
        <xdr:to>
          <xdr:col>2</xdr:col>
          <xdr:colOff>502920</xdr:colOff>
          <xdr:row>16</xdr:row>
          <xdr:rowOff>251460</xdr:rowOff>
        </xdr:to>
        <xdr:sp macro="" textlink="">
          <xdr:nvSpPr>
            <xdr:cNvPr id="12292" name="Button 4" hidden="1">
              <a:extLst>
                <a:ext uri="{63B3BB69-23CF-44E3-9099-C40C66FF867C}">
                  <a14:compatExt spid="_x0000_s12292"/>
                </a:ext>
                <a:ext uri="{FF2B5EF4-FFF2-40B4-BE49-F238E27FC236}">
                  <a16:creationId xmlns:a16="http://schemas.microsoft.com/office/drawing/2014/main" id="{00000000-0008-0000-0200-000004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Delete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30480</xdr:colOff>
          <xdr:row>23</xdr:row>
          <xdr:rowOff>7620</xdr:rowOff>
        </xdr:from>
        <xdr:to>
          <xdr:col>1</xdr:col>
          <xdr:colOff>731520</xdr:colOff>
          <xdr:row>24</xdr:row>
          <xdr:rowOff>0</xdr:rowOff>
        </xdr:to>
        <xdr:sp macro="" textlink="">
          <xdr:nvSpPr>
            <xdr:cNvPr id="12293" name="Button 5" hidden="1">
              <a:extLst>
                <a:ext uri="{63B3BB69-23CF-44E3-9099-C40C66FF867C}">
                  <a14:compatExt spid="_x0000_s12293"/>
                </a:ext>
                <a:ext uri="{FF2B5EF4-FFF2-40B4-BE49-F238E27FC236}">
                  <a16:creationId xmlns:a16="http://schemas.microsoft.com/office/drawing/2014/main" id="{00000000-0008-0000-0200-000005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23</xdr:row>
          <xdr:rowOff>7620</xdr:rowOff>
        </xdr:from>
        <xdr:to>
          <xdr:col>2</xdr:col>
          <xdr:colOff>502920</xdr:colOff>
          <xdr:row>24</xdr:row>
          <xdr:rowOff>0</xdr:rowOff>
        </xdr:to>
        <xdr:sp macro="" textlink="">
          <xdr:nvSpPr>
            <xdr:cNvPr id="12294" name="Button 6" hidden="1">
              <a:extLst>
                <a:ext uri="{63B3BB69-23CF-44E3-9099-C40C66FF867C}">
                  <a14:compatExt spid="_x0000_s12294"/>
                </a:ext>
                <a:ext uri="{FF2B5EF4-FFF2-40B4-BE49-F238E27FC236}">
                  <a16:creationId xmlns:a16="http://schemas.microsoft.com/office/drawing/2014/main" id="{00000000-0008-0000-0200-000006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Delete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30480</xdr:colOff>
          <xdr:row>30</xdr:row>
          <xdr:rowOff>7620</xdr:rowOff>
        </xdr:from>
        <xdr:to>
          <xdr:col>1</xdr:col>
          <xdr:colOff>731520</xdr:colOff>
          <xdr:row>31</xdr:row>
          <xdr:rowOff>0</xdr:rowOff>
        </xdr:to>
        <xdr:sp macro="" textlink="">
          <xdr:nvSpPr>
            <xdr:cNvPr id="12295" name="Button 7" hidden="1">
              <a:extLst>
                <a:ext uri="{63B3BB69-23CF-44E3-9099-C40C66FF867C}">
                  <a14:compatExt spid="_x0000_s12295"/>
                </a:ext>
                <a:ext uri="{FF2B5EF4-FFF2-40B4-BE49-F238E27FC236}">
                  <a16:creationId xmlns:a16="http://schemas.microsoft.com/office/drawing/2014/main" id="{00000000-0008-0000-0200-000007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762000</xdr:colOff>
          <xdr:row>30</xdr:row>
          <xdr:rowOff>7620</xdr:rowOff>
        </xdr:from>
        <xdr:to>
          <xdr:col>2</xdr:col>
          <xdr:colOff>502920</xdr:colOff>
          <xdr:row>31</xdr:row>
          <xdr:rowOff>0</xdr:rowOff>
        </xdr:to>
        <xdr:sp macro="" textlink="">
          <xdr:nvSpPr>
            <xdr:cNvPr id="12296" name="Button 8" hidden="1">
              <a:extLst>
                <a:ext uri="{63B3BB69-23CF-44E3-9099-C40C66FF867C}">
                  <a14:compatExt spid="_x0000_s12296"/>
                </a:ext>
                <a:ext uri="{FF2B5EF4-FFF2-40B4-BE49-F238E27FC236}">
                  <a16:creationId xmlns:a16="http://schemas.microsoft.com/office/drawing/2014/main" id="{00000000-0008-0000-0200-000008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Delete Row</a:t>
              </a:r>
            </a:p>
          </xdr:txBody>
        </xdr:sp>
        <xdr:clientData fPrintsWithSheet="0"/>
      </xdr:twoCellAnchor>
    </mc:Choice>
    <mc:Fallback/>
  </mc:AlternateContent>
  <xdr:twoCellAnchor>
    <xdr:from>
      <xdr:col>2</xdr:col>
      <xdr:colOff>2019299</xdr:colOff>
      <xdr:row>30</xdr:row>
      <xdr:rowOff>19050</xdr:rowOff>
    </xdr:from>
    <xdr:to>
      <xdr:col>6</xdr:col>
      <xdr:colOff>523875</xdr:colOff>
      <xdr:row>32</xdr:row>
      <xdr:rowOff>9525</xdr:rowOff>
    </xdr:to>
    <xdr:sp macro="" textlink="">
      <xdr:nvSpPr>
        <xdr:cNvPr id="2" name="TextBox 1">
          <a:extLst>
            <a:ext uri="{FF2B5EF4-FFF2-40B4-BE49-F238E27FC236}">
              <a16:creationId xmlns:a16="http://schemas.microsoft.com/office/drawing/2014/main" id="{C16915EE-ADAB-43EC-8660-978B058F72DD}"/>
            </a:ext>
          </a:extLst>
        </xdr:cNvPr>
        <xdr:cNvSpPr txBox="1"/>
      </xdr:nvSpPr>
      <xdr:spPr>
        <a:xfrm>
          <a:off x="3724274" y="5924550"/>
          <a:ext cx="3648076"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tlCol="0" anchor="t"/>
        <a:lstStyle/>
        <a:p>
          <a:r>
            <a:rPr lang="en-US" sz="1100" i="1"/>
            <a:t>(Do not enter information into this row)</a:t>
          </a:r>
        </a:p>
      </xdr:txBody>
    </xdr:sp>
    <xdr:clientData/>
  </xdr:twoCellAnchor>
  <mc:AlternateContent xmlns:mc="http://schemas.openxmlformats.org/markup-compatibility/2006">
    <mc:Choice xmlns:a14="http://schemas.microsoft.com/office/drawing/2010/main" Requires="a14">
      <xdr:twoCellAnchor>
        <xdr:from>
          <xdr:col>1</xdr:col>
          <xdr:colOff>30480</xdr:colOff>
          <xdr:row>45</xdr:row>
          <xdr:rowOff>7620</xdr:rowOff>
        </xdr:from>
        <xdr:to>
          <xdr:col>1</xdr:col>
          <xdr:colOff>731520</xdr:colOff>
          <xdr:row>46</xdr:row>
          <xdr:rowOff>0</xdr:rowOff>
        </xdr:to>
        <xdr:sp macro="" textlink="">
          <xdr:nvSpPr>
            <xdr:cNvPr id="12297" name="Button 9" hidden="1">
              <a:extLst>
                <a:ext uri="{63B3BB69-23CF-44E3-9099-C40C66FF867C}">
                  <a14:compatExt spid="_x0000_s12297"/>
                </a:ext>
                <a:ext uri="{FF2B5EF4-FFF2-40B4-BE49-F238E27FC236}">
                  <a16:creationId xmlns:a16="http://schemas.microsoft.com/office/drawing/2014/main" id="{00000000-0008-0000-0200-000009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762000</xdr:colOff>
          <xdr:row>45</xdr:row>
          <xdr:rowOff>7620</xdr:rowOff>
        </xdr:from>
        <xdr:to>
          <xdr:col>2</xdr:col>
          <xdr:colOff>502920</xdr:colOff>
          <xdr:row>46</xdr:row>
          <xdr:rowOff>0</xdr:rowOff>
        </xdr:to>
        <xdr:sp macro="" textlink="">
          <xdr:nvSpPr>
            <xdr:cNvPr id="12298" name="Button 10" hidden="1">
              <a:extLst>
                <a:ext uri="{63B3BB69-23CF-44E3-9099-C40C66FF867C}">
                  <a14:compatExt spid="_x0000_s12298"/>
                </a:ext>
                <a:ext uri="{FF2B5EF4-FFF2-40B4-BE49-F238E27FC236}">
                  <a16:creationId xmlns:a16="http://schemas.microsoft.com/office/drawing/2014/main" id="{00000000-0008-0000-0200-00000A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Delete Row</a:t>
              </a:r>
            </a:p>
          </xdr:txBody>
        </xdr:sp>
        <xdr:clientData fPrintsWithSheet="0"/>
      </xdr:twoCellAnchor>
    </mc:Choice>
    <mc:Fallback/>
  </mc:AlternateContent>
  <xdr:twoCellAnchor>
    <xdr:from>
      <xdr:col>2</xdr:col>
      <xdr:colOff>2028824</xdr:colOff>
      <xdr:row>45</xdr:row>
      <xdr:rowOff>28575</xdr:rowOff>
    </xdr:from>
    <xdr:to>
      <xdr:col>6</xdr:col>
      <xdr:colOff>533400</xdr:colOff>
      <xdr:row>46</xdr:row>
      <xdr:rowOff>0</xdr:rowOff>
    </xdr:to>
    <xdr:sp macro="" textlink="">
      <xdr:nvSpPr>
        <xdr:cNvPr id="3" name="TextBox 2">
          <a:extLst>
            <a:ext uri="{FF2B5EF4-FFF2-40B4-BE49-F238E27FC236}">
              <a16:creationId xmlns:a16="http://schemas.microsoft.com/office/drawing/2014/main" id="{FBDCCDBC-D58B-4629-89EE-D137898C6450}"/>
            </a:ext>
          </a:extLst>
        </xdr:cNvPr>
        <xdr:cNvSpPr txBox="1"/>
      </xdr:nvSpPr>
      <xdr:spPr>
        <a:xfrm>
          <a:off x="3733799" y="8601075"/>
          <a:ext cx="3648076"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tlCol="0" anchor="t"/>
        <a:lstStyle/>
        <a:p>
          <a:r>
            <a:rPr lang="en-US" sz="1100" i="1"/>
            <a:t>(Do not enter information into this row)</a:t>
          </a:r>
        </a:p>
      </xdr:txBody>
    </xdr:sp>
    <xdr:clientData/>
  </xdr:twoCellAnchor>
  <xdr:twoCellAnchor>
    <xdr:from>
      <xdr:col>2</xdr:col>
      <xdr:colOff>2019300</xdr:colOff>
      <xdr:row>16</xdr:row>
      <xdr:rowOff>9525</xdr:rowOff>
    </xdr:from>
    <xdr:to>
      <xdr:col>6</xdr:col>
      <xdr:colOff>523876</xdr:colOff>
      <xdr:row>17</xdr:row>
      <xdr:rowOff>0</xdr:rowOff>
    </xdr:to>
    <xdr:sp macro="" textlink="">
      <xdr:nvSpPr>
        <xdr:cNvPr id="4" name="TextBox 3">
          <a:extLst>
            <a:ext uri="{FF2B5EF4-FFF2-40B4-BE49-F238E27FC236}">
              <a16:creationId xmlns:a16="http://schemas.microsoft.com/office/drawing/2014/main" id="{AF51CE3F-ECC7-42DE-9F5D-3EBAFC93097F}"/>
            </a:ext>
          </a:extLst>
        </xdr:cNvPr>
        <xdr:cNvSpPr txBox="1"/>
      </xdr:nvSpPr>
      <xdr:spPr>
        <a:xfrm>
          <a:off x="3724275" y="3248025"/>
          <a:ext cx="3648076"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tlCol="0" anchor="t"/>
        <a:lstStyle/>
        <a:p>
          <a:r>
            <a:rPr lang="en-US" sz="1100" i="1"/>
            <a:t>(Do not enter information into this row)</a:t>
          </a:r>
        </a:p>
      </xdr:txBody>
    </xdr:sp>
    <xdr:clientData/>
  </xdr:twoCellAnchor>
  <mc:AlternateContent xmlns:mc="http://schemas.openxmlformats.org/markup-compatibility/2006">
    <mc:Choice xmlns:a14="http://schemas.microsoft.com/office/drawing/2010/main" Requires="a14">
      <xdr:twoCellAnchor>
        <xdr:from>
          <xdr:col>1</xdr:col>
          <xdr:colOff>30480</xdr:colOff>
          <xdr:row>38</xdr:row>
          <xdr:rowOff>7620</xdr:rowOff>
        </xdr:from>
        <xdr:to>
          <xdr:col>1</xdr:col>
          <xdr:colOff>731520</xdr:colOff>
          <xdr:row>39</xdr:row>
          <xdr:rowOff>0</xdr:rowOff>
        </xdr:to>
        <xdr:sp macro="" textlink="">
          <xdr:nvSpPr>
            <xdr:cNvPr id="12299" name="Button 11" hidden="1">
              <a:extLst>
                <a:ext uri="{63B3BB69-23CF-44E3-9099-C40C66FF867C}">
                  <a14:compatExt spid="_x0000_s12299"/>
                </a:ext>
                <a:ext uri="{FF2B5EF4-FFF2-40B4-BE49-F238E27FC236}">
                  <a16:creationId xmlns:a16="http://schemas.microsoft.com/office/drawing/2014/main" id="{00000000-0008-0000-0200-00000B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762000</xdr:colOff>
          <xdr:row>38</xdr:row>
          <xdr:rowOff>7620</xdr:rowOff>
        </xdr:from>
        <xdr:to>
          <xdr:col>2</xdr:col>
          <xdr:colOff>502920</xdr:colOff>
          <xdr:row>39</xdr:row>
          <xdr:rowOff>0</xdr:rowOff>
        </xdr:to>
        <xdr:sp macro="" textlink="">
          <xdr:nvSpPr>
            <xdr:cNvPr id="12300" name="Button 12" hidden="1">
              <a:extLst>
                <a:ext uri="{63B3BB69-23CF-44E3-9099-C40C66FF867C}">
                  <a14:compatExt spid="_x0000_s12300"/>
                </a:ext>
                <a:ext uri="{FF2B5EF4-FFF2-40B4-BE49-F238E27FC236}">
                  <a16:creationId xmlns:a16="http://schemas.microsoft.com/office/drawing/2014/main" id="{00000000-0008-0000-0200-00000C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Delete Row</a:t>
              </a:r>
            </a:p>
          </xdr:txBody>
        </xdr:sp>
        <xdr:clientData fPrintsWithSheet="0"/>
      </xdr:twoCellAnchor>
    </mc:Choice>
    <mc:Fallback/>
  </mc:AlternateContent>
  <xdr:twoCellAnchor>
    <xdr:from>
      <xdr:col>2</xdr:col>
      <xdr:colOff>2019299</xdr:colOff>
      <xdr:row>38</xdr:row>
      <xdr:rowOff>19050</xdr:rowOff>
    </xdr:from>
    <xdr:to>
      <xdr:col>6</xdr:col>
      <xdr:colOff>523875</xdr:colOff>
      <xdr:row>39</xdr:row>
      <xdr:rowOff>9525</xdr:rowOff>
    </xdr:to>
    <xdr:sp macro="" textlink="">
      <xdr:nvSpPr>
        <xdr:cNvPr id="5" name="TextBox 4">
          <a:extLst>
            <a:ext uri="{FF2B5EF4-FFF2-40B4-BE49-F238E27FC236}">
              <a16:creationId xmlns:a16="http://schemas.microsoft.com/office/drawing/2014/main" id="{161836C2-99F0-4541-9F64-A796F71C0CF2}"/>
            </a:ext>
          </a:extLst>
        </xdr:cNvPr>
        <xdr:cNvSpPr txBox="1"/>
      </xdr:nvSpPr>
      <xdr:spPr>
        <a:xfrm>
          <a:off x="3724274" y="7258050"/>
          <a:ext cx="3648076"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tlCol="0" anchor="t"/>
        <a:lstStyle/>
        <a:p>
          <a:r>
            <a:rPr lang="en-US" sz="1100" i="1"/>
            <a:t>(Do not enter information into this row)</a:t>
          </a:r>
        </a:p>
      </xdr:txBody>
    </xdr:sp>
    <xdr:clientData/>
  </xdr:twoCellAnchor>
  <mc:AlternateContent xmlns:mc="http://schemas.openxmlformats.org/markup-compatibility/2006">
    <mc:Choice xmlns:a14="http://schemas.microsoft.com/office/drawing/2010/main" Requires="a14">
      <xdr:twoCellAnchor>
        <xdr:from>
          <xdr:col>1</xdr:col>
          <xdr:colOff>30480</xdr:colOff>
          <xdr:row>9</xdr:row>
          <xdr:rowOff>38100</xdr:rowOff>
        </xdr:from>
        <xdr:to>
          <xdr:col>1</xdr:col>
          <xdr:colOff>723900</xdr:colOff>
          <xdr:row>9</xdr:row>
          <xdr:rowOff>266700</xdr:rowOff>
        </xdr:to>
        <xdr:sp macro="" textlink="">
          <xdr:nvSpPr>
            <xdr:cNvPr id="12301" name="Button 13" hidden="1">
              <a:extLst>
                <a:ext uri="{63B3BB69-23CF-44E3-9099-C40C66FF867C}">
                  <a14:compatExt spid="_x0000_s12301"/>
                </a:ext>
                <a:ext uri="{FF2B5EF4-FFF2-40B4-BE49-F238E27FC236}">
                  <a16:creationId xmlns:a16="http://schemas.microsoft.com/office/drawing/2014/main" id="{00000000-0008-0000-0200-00000D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762000</xdr:colOff>
          <xdr:row>9</xdr:row>
          <xdr:rowOff>38100</xdr:rowOff>
        </xdr:from>
        <xdr:to>
          <xdr:col>2</xdr:col>
          <xdr:colOff>502920</xdr:colOff>
          <xdr:row>9</xdr:row>
          <xdr:rowOff>274320</xdr:rowOff>
        </xdr:to>
        <xdr:sp macro="" textlink="">
          <xdr:nvSpPr>
            <xdr:cNvPr id="12302" name="Button 14" hidden="1">
              <a:extLst>
                <a:ext uri="{63B3BB69-23CF-44E3-9099-C40C66FF867C}">
                  <a14:compatExt spid="_x0000_s12302"/>
                </a:ext>
                <a:ext uri="{FF2B5EF4-FFF2-40B4-BE49-F238E27FC236}">
                  <a16:creationId xmlns:a16="http://schemas.microsoft.com/office/drawing/2014/main" id="{00000000-0008-0000-0200-00000E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Delete Row</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30480</xdr:colOff>
          <xdr:row>3</xdr:row>
          <xdr:rowOff>38100</xdr:rowOff>
        </xdr:from>
        <xdr:to>
          <xdr:col>1</xdr:col>
          <xdr:colOff>723900</xdr:colOff>
          <xdr:row>3</xdr:row>
          <xdr:rowOff>266700</xdr:rowOff>
        </xdr:to>
        <xdr:sp macro="" textlink="">
          <xdr:nvSpPr>
            <xdr:cNvPr id="13313" name="Button 1" hidden="1">
              <a:extLst>
                <a:ext uri="{63B3BB69-23CF-44E3-9099-C40C66FF867C}">
                  <a14:compatExt spid="_x0000_s13313"/>
                </a:ext>
                <a:ext uri="{FF2B5EF4-FFF2-40B4-BE49-F238E27FC236}">
                  <a16:creationId xmlns:a16="http://schemas.microsoft.com/office/drawing/2014/main" id="{00000000-0008-0000-0300-0000013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762000</xdr:colOff>
          <xdr:row>3</xdr:row>
          <xdr:rowOff>38100</xdr:rowOff>
        </xdr:from>
        <xdr:to>
          <xdr:col>2</xdr:col>
          <xdr:colOff>502920</xdr:colOff>
          <xdr:row>3</xdr:row>
          <xdr:rowOff>274320</xdr:rowOff>
        </xdr:to>
        <xdr:sp macro="" textlink="">
          <xdr:nvSpPr>
            <xdr:cNvPr id="13314" name="Button 2" hidden="1">
              <a:extLst>
                <a:ext uri="{63B3BB69-23CF-44E3-9099-C40C66FF867C}">
                  <a14:compatExt spid="_x0000_s13314"/>
                </a:ext>
                <a:ext uri="{FF2B5EF4-FFF2-40B4-BE49-F238E27FC236}">
                  <a16:creationId xmlns:a16="http://schemas.microsoft.com/office/drawing/2014/main" id="{00000000-0008-0000-0300-0000023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Delete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30480</xdr:colOff>
          <xdr:row>17</xdr:row>
          <xdr:rowOff>7620</xdr:rowOff>
        </xdr:from>
        <xdr:to>
          <xdr:col>1</xdr:col>
          <xdr:colOff>731520</xdr:colOff>
          <xdr:row>18</xdr:row>
          <xdr:rowOff>0</xdr:rowOff>
        </xdr:to>
        <xdr:sp macro="" textlink="">
          <xdr:nvSpPr>
            <xdr:cNvPr id="13315" name="Button 3" hidden="1">
              <a:extLst>
                <a:ext uri="{63B3BB69-23CF-44E3-9099-C40C66FF867C}">
                  <a14:compatExt spid="_x0000_s13315"/>
                </a:ext>
                <a:ext uri="{FF2B5EF4-FFF2-40B4-BE49-F238E27FC236}">
                  <a16:creationId xmlns:a16="http://schemas.microsoft.com/office/drawing/2014/main" id="{00000000-0008-0000-0300-0000033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762000</xdr:colOff>
          <xdr:row>17</xdr:row>
          <xdr:rowOff>7620</xdr:rowOff>
        </xdr:from>
        <xdr:to>
          <xdr:col>2</xdr:col>
          <xdr:colOff>502920</xdr:colOff>
          <xdr:row>17</xdr:row>
          <xdr:rowOff>251460</xdr:rowOff>
        </xdr:to>
        <xdr:sp macro="" textlink="">
          <xdr:nvSpPr>
            <xdr:cNvPr id="13316" name="Button 4" hidden="1">
              <a:extLst>
                <a:ext uri="{63B3BB69-23CF-44E3-9099-C40C66FF867C}">
                  <a14:compatExt spid="_x0000_s13316"/>
                </a:ext>
                <a:ext uri="{FF2B5EF4-FFF2-40B4-BE49-F238E27FC236}">
                  <a16:creationId xmlns:a16="http://schemas.microsoft.com/office/drawing/2014/main" id="{00000000-0008-0000-0300-0000043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Delete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30480</xdr:colOff>
          <xdr:row>24</xdr:row>
          <xdr:rowOff>7620</xdr:rowOff>
        </xdr:from>
        <xdr:to>
          <xdr:col>1</xdr:col>
          <xdr:colOff>731520</xdr:colOff>
          <xdr:row>25</xdr:row>
          <xdr:rowOff>0</xdr:rowOff>
        </xdr:to>
        <xdr:sp macro="" textlink="">
          <xdr:nvSpPr>
            <xdr:cNvPr id="13317" name="Button 5" hidden="1">
              <a:extLst>
                <a:ext uri="{63B3BB69-23CF-44E3-9099-C40C66FF867C}">
                  <a14:compatExt spid="_x0000_s13317"/>
                </a:ext>
                <a:ext uri="{FF2B5EF4-FFF2-40B4-BE49-F238E27FC236}">
                  <a16:creationId xmlns:a16="http://schemas.microsoft.com/office/drawing/2014/main" id="{00000000-0008-0000-0300-0000053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24</xdr:row>
          <xdr:rowOff>7620</xdr:rowOff>
        </xdr:from>
        <xdr:to>
          <xdr:col>2</xdr:col>
          <xdr:colOff>502920</xdr:colOff>
          <xdr:row>25</xdr:row>
          <xdr:rowOff>0</xdr:rowOff>
        </xdr:to>
        <xdr:sp macro="" textlink="">
          <xdr:nvSpPr>
            <xdr:cNvPr id="13318" name="Button 6" hidden="1">
              <a:extLst>
                <a:ext uri="{63B3BB69-23CF-44E3-9099-C40C66FF867C}">
                  <a14:compatExt spid="_x0000_s13318"/>
                </a:ext>
                <a:ext uri="{FF2B5EF4-FFF2-40B4-BE49-F238E27FC236}">
                  <a16:creationId xmlns:a16="http://schemas.microsoft.com/office/drawing/2014/main" id="{00000000-0008-0000-0300-0000063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Delete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30480</xdr:colOff>
          <xdr:row>31</xdr:row>
          <xdr:rowOff>7620</xdr:rowOff>
        </xdr:from>
        <xdr:to>
          <xdr:col>1</xdr:col>
          <xdr:colOff>731520</xdr:colOff>
          <xdr:row>32</xdr:row>
          <xdr:rowOff>0</xdr:rowOff>
        </xdr:to>
        <xdr:sp macro="" textlink="">
          <xdr:nvSpPr>
            <xdr:cNvPr id="13319" name="Button 7" hidden="1">
              <a:extLst>
                <a:ext uri="{63B3BB69-23CF-44E3-9099-C40C66FF867C}">
                  <a14:compatExt spid="_x0000_s13319"/>
                </a:ext>
                <a:ext uri="{FF2B5EF4-FFF2-40B4-BE49-F238E27FC236}">
                  <a16:creationId xmlns:a16="http://schemas.microsoft.com/office/drawing/2014/main" id="{00000000-0008-0000-0300-0000073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762000</xdr:colOff>
          <xdr:row>31</xdr:row>
          <xdr:rowOff>7620</xdr:rowOff>
        </xdr:from>
        <xdr:to>
          <xdr:col>2</xdr:col>
          <xdr:colOff>502920</xdr:colOff>
          <xdr:row>32</xdr:row>
          <xdr:rowOff>0</xdr:rowOff>
        </xdr:to>
        <xdr:sp macro="" textlink="">
          <xdr:nvSpPr>
            <xdr:cNvPr id="13320" name="Button 8" hidden="1">
              <a:extLst>
                <a:ext uri="{63B3BB69-23CF-44E3-9099-C40C66FF867C}">
                  <a14:compatExt spid="_x0000_s13320"/>
                </a:ext>
                <a:ext uri="{FF2B5EF4-FFF2-40B4-BE49-F238E27FC236}">
                  <a16:creationId xmlns:a16="http://schemas.microsoft.com/office/drawing/2014/main" id="{00000000-0008-0000-0300-0000083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Delete Row</a:t>
              </a:r>
            </a:p>
          </xdr:txBody>
        </xdr:sp>
        <xdr:clientData fPrintsWithSheet="0"/>
      </xdr:twoCellAnchor>
    </mc:Choice>
    <mc:Fallback/>
  </mc:AlternateContent>
  <xdr:twoCellAnchor>
    <xdr:from>
      <xdr:col>2</xdr:col>
      <xdr:colOff>2019299</xdr:colOff>
      <xdr:row>31</xdr:row>
      <xdr:rowOff>19050</xdr:rowOff>
    </xdr:from>
    <xdr:to>
      <xdr:col>6</xdr:col>
      <xdr:colOff>523875</xdr:colOff>
      <xdr:row>32</xdr:row>
      <xdr:rowOff>9525</xdr:rowOff>
    </xdr:to>
    <xdr:sp macro="" textlink="">
      <xdr:nvSpPr>
        <xdr:cNvPr id="2" name="TextBox 1">
          <a:extLst>
            <a:ext uri="{FF2B5EF4-FFF2-40B4-BE49-F238E27FC236}">
              <a16:creationId xmlns:a16="http://schemas.microsoft.com/office/drawing/2014/main" id="{C67ECC58-A934-4CD9-81ED-791BDCBCFF25}"/>
            </a:ext>
          </a:extLst>
        </xdr:cNvPr>
        <xdr:cNvSpPr txBox="1"/>
      </xdr:nvSpPr>
      <xdr:spPr>
        <a:xfrm>
          <a:off x="3724274" y="5924550"/>
          <a:ext cx="3648076"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tlCol="0" anchor="t"/>
        <a:lstStyle/>
        <a:p>
          <a:r>
            <a:rPr lang="en-US" sz="1100" i="1"/>
            <a:t>(Do not enter information into this row)</a:t>
          </a:r>
        </a:p>
      </xdr:txBody>
    </xdr:sp>
    <xdr:clientData/>
  </xdr:twoCellAnchor>
  <mc:AlternateContent xmlns:mc="http://schemas.openxmlformats.org/markup-compatibility/2006">
    <mc:Choice xmlns:a14="http://schemas.microsoft.com/office/drawing/2010/main" Requires="a14">
      <xdr:twoCellAnchor>
        <xdr:from>
          <xdr:col>1</xdr:col>
          <xdr:colOff>30480</xdr:colOff>
          <xdr:row>45</xdr:row>
          <xdr:rowOff>7620</xdr:rowOff>
        </xdr:from>
        <xdr:to>
          <xdr:col>1</xdr:col>
          <xdr:colOff>731520</xdr:colOff>
          <xdr:row>46</xdr:row>
          <xdr:rowOff>0</xdr:rowOff>
        </xdr:to>
        <xdr:sp macro="" textlink="">
          <xdr:nvSpPr>
            <xdr:cNvPr id="13321" name="Button 9" hidden="1">
              <a:extLst>
                <a:ext uri="{63B3BB69-23CF-44E3-9099-C40C66FF867C}">
                  <a14:compatExt spid="_x0000_s13321"/>
                </a:ext>
                <a:ext uri="{FF2B5EF4-FFF2-40B4-BE49-F238E27FC236}">
                  <a16:creationId xmlns:a16="http://schemas.microsoft.com/office/drawing/2014/main" id="{00000000-0008-0000-0300-0000093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762000</xdr:colOff>
          <xdr:row>45</xdr:row>
          <xdr:rowOff>7620</xdr:rowOff>
        </xdr:from>
        <xdr:to>
          <xdr:col>2</xdr:col>
          <xdr:colOff>502920</xdr:colOff>
          <xdr:row>46</xdr:row>
          <xdr:rowOff>0</xdr:rowOff>
        </xdr:to>
        <xdr:sp macro="" textlink="">
          <xdr:nvSpPr>
            <xdr:cNvPr id="13322" name="Button 10" hidden="1">
              <a:extLst>
                <a:ext uri="{63B3BB69-23CF-44E3-9099-C40C66FF867C}">
                  <a14:compatExt spid="_x0000_s13322"/>
                </a:ext>
                <a:ext uri="{FF2B5EF4-FFF2-40B4-BE49-F238E27FC236}">
                  <a16:creationId xmlns:a16="http://schemas.microsoft.com/office/drawing/2014/main" id="{00000000-0008-0000-0300-00000A3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Delete Row</a:t>
              </a:r>
            </a:p>
          </xdr:txBody>
        </xdr:sp>
        <xdr:clientData fPrintsWithSheet="0"/>
      </xdr:twoCellAnchor>
    </mc:Choice>
    <mc:Fallback/>
  </mc:AlternateContent>
  <xdr:twoCellAnchor>
    <xdr:from>
      <xdr:col>2</xdr:col>
      <xdr:colOff>2028824</xdr:colOff>
      <xdr:row>45</xdr:row>
      <xdr:rowOff>28575</xdr:rowOff>
    </xdr:from>
    <xdr:to>
      <xdr:col>6</xdr:col>
      <xdr:colOff>533400</xdr:colOff>
      <xdr:row>46</xdr:row>
      <xdr:rowOff>0</xdr:rowOff>
    </xdr:to>
    <xdr:sp macro="" textlink="">
      <xdr:nvSpPr>
        <xdr:cNvPr id="3" name="TextBox 2">
          <a:extLst>
            <a:ext uri="{FF2B5EF4-FFF2-40B4-BE49-F238E27FC236}">
              <a16:creationId xmlns:a16="http://schemas.microsoft.com/office/drawing/2014/main" id="{FEC51D7C-3FB1-4275-8B2A-F31AF4405160}"/>
            </a:ext>
          </a:extLst>
        </xdr:cNvPr>
        <xdr:cNvSpPr txBox="1"/>
      </xdr:nvSpPr>
      <xdr:spPr>
        <a:xfrm>
          <a:off x="3733799" y="8601075"/>
          <a:ext cx="3648076"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tlCol="0" anchor="t"/>
        <a:lstStyle/>
        <a:p>
          <a:r>
            <a:rPr lang="en-US" sz="1100" i="1"/>
            <a:t>(Do not enter information into this row)</a:t>
          </a:r>
        </a:p>
      </xdr:txBody>
    </xdr:sp>
    <xdr:clientData/>
  </xdr:twoCellAnchor>
  <xdr:twoCellAnchor>
    <xdr:from>
      <xdr:col>2</xdr:col>
      <xdr:colOff>2019300</xdr:colOff>
      <xdr:row>17</xdr:row>
      <xdr:rowOff>9525</xdr:rowOff>
    </xdr:from>
    <xdr:to>
      <xdr:col>6</xdr:col>
      <xdr:colOff>523876</xdr:colOff>
      <xdr:row>18</xdr:row>
      <xdr:rowOff>0</xdr:rowOff>
    </xdr:to>
    <xdr:sp macro="" textlink="">
      <xdr:nvSpPr>
        <xdr:cNvPr id="4" name="TextBox 3">
          <a:extLst>
            <a:ext uri="{FF2B5EF4-FFF2-40B4-BE49-F238E27FC236}">
              <a16:creationId xmlns:a16="http://schemas.microsoft.com/office/drawing/2014/main" id="{7EA8F8E4-3ED1-4757-8134-92B8EFABB82E}"/>
            </a:ext>
          </a:extLst>
        </xdr:cNvPr>
        <xdr:cNvSpPr txBox="1"/>
      </xdr:nvSpPr>
      <xdr:spPr>
        <a:xfrm>
          <a:off x="3724275" y="3248025"/>
          <a:ext cx="3648076"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tlCol="0" anchor="t"/>
        <a:lstStyle/>
        <a:p>
          <a:r>
            <a:rPr lang="en-US" sz="1100" i="1"/>
            <a:t>(Do not enter information into this row)</a:t>
          </a:r>
        </a:p>
      </xdr:txBody>
    </xdr:sp>
    <xdr:clientData/>
  </xdr:twoCellAnchor>
  <mc:AlternateContent xmlns:mc="http://schemas.openxmlformats.org/markup-compatibility/2006">
    <mc:Choice xmlns:a14="http://schemas.microsoft.com/office/drawing/2010/main" Requires="a14">
      <xdr:twoCellAnchor>
        <xdr:from>
          <xdr:col>1</xdr:col>
          <xdr:colOff>30480</xdr:colOff>
          <xdr:row>38</xdr:row>
          <xdr:rowOff>7620</xdr:rowOff>
        </xdr:from>
        <xdr:to>
          <xdr:col>1</xdr:col>
          <xdr:colOff>731520</xdr:colOff>
          <xdr:row>39</xdr:row>
          <xdr:rowOff>0</xdr:rowOff>
        </xdr:to>
        <xdr:sp macro="" textlink="">
          <xdr:nvSpPr>
            <xdr:cNvPr id="13323" name="Button 11" hidden="1">
              <a:extLst>
                <a:ext uri="{63B3BB69-23CF-44E3-9099-C40C66FF867C}">
                  <a14:compatExt spid="_x0000_s13323"/>
                </a:ext>
                <a:ext uri="{FF2B5EF4-FFF2-40B4-BE49-F238E27FC236}">
                  <a16:creationId xmlns:a16="http://schemas.microsoft.com/office/drawing/2014/main" id="{00000000-0008-0000-0300-00000B3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762000</xdr:colOff>
          <xdr:row>38</xdr:row>
          <xdr:rowOff>7620</xdr:rowOff>
        </xdr:from>
        <xdr:to>
          <xdr:col>2</xdr:col>
          <xdr:colOff>502920</xdr:colOff>
          <xdr:row>39</xdr:row>
          <xdr:rowOff>0</xdr:rowOff>
        </xdr:to>
        <xdr:sp macro="" textlink="">
          <xdr:nvSpPr>
            <xdr:cNvPr id="13324" name="Button 12" hidden="1">
              <a:extLst>
                <a:ext uri="{63B3BB69-23CF-44E3-9099-C40C66FF867C}">
                  <a14:compatExt spid="_x0000_s13324"/>
                </a:ext>
                <a:ext uri="{FF2B5EF4-FFF2-40B4-BE49-F238E27FC236}">
                  <a16:creationId xmlns:a16="http://schemas.microsoft.com/office/drawing/2014/main" id="{00000000-0008-0000-0300-00000C3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Delete Row</a:t>
              </a:r>
            </a:p>
          </xdr:txBody>
        </xdr:sp>
        <xdr:clientData fPrintsWithSheet="0"/>
      </xdr:twoCellAnchor>
    </mc:Choice>
    <mc:Fallback/>
  </mc:AlternateContent>
  <xdr:twoCellAnchor>
    <xdr:from>
      <xdr:col>2</xdr:col>
      <xdr:colOff>2019299</xdr:colOff>
      <xdr:row>38</xdr:row>
      <xdr:rowOff>19050</xdr:rowOff>
    </xdr:from>
    <xdr:to>
      <xdr:col>6</xdr:col>
      <xdr:colOff>523875</xdr:colOff>
      <xdr:row>39</xdr:row>
      <xdr:rowOff>9525</xdr:rowOff>
    </xdr:to>
    <xdr:sp macro="" textlink="">
      <xdr:nvSpPr>
        <xdr:cNvPr id="5" name="TextBox 4">
          <a:extLst>
            <a:ext uri="{FF2B5EF4-FFF2-40B4-BE49-F238E27FC236}">
              <a16:creationId xmlns:a16="http://schemas.microsoft.com/office/drawing/2014/main" id="{02704B0F-1EE4-4084-A169-0337492DE479}"/>
            </a:ext>
          </a:extLst>
        </xdr:cNvPr>
        <xdr:cNvSpPr txBox="1"/>
      </xdr:nvSpPr>
      <xdr:spPr>
        <a:xfrm>
          <a:off x="3724274" y="7258050"/>
          <a:ext cx="3648076"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tlCol="0" anchor="t"/>
        <a:lstStyle/>
        <a:p>
          <a:r>
            <a:rPr lang="en-US" sz="1100" i="1"/>
            <a:t>(Do not enter information into this row)</a:t>
          </a:r>
        </a:p>
      </xdr:txBody>
    </xdr:sp>
    <xdr:clientData/>
  </xdr:twoCellAnchor>
  <mc:AlternateContent xmlns:mc="http://schemas.openxmlformats.org/markup-compatibility/2006">
    <mc:Choice xmlns:a14="http://schemas.microsoft.com/office/drawing/2010/main" Requires="a14">
      <xdr:twoCellAnchor>
        <xdr:from>
          <xdr:col>1</xdr:col>
          <xdr:colOff>30480</xdr:colOff>
          <xdr:row>10</xdr:row>
          <xdr:rowOff>38100</xdr:rowOff>
        </xdr:from>
        <xdr:to>
          <xdr:col>1</xdr:col>
          <xdr:colOff>723900</xdr:colOff>
          <xdr:row>10</xdr:row>
          <xdr:rowOff>266700</xdr:rowOff>
        </xdr:to>
        <xdr:sp macro="" textlink="">
          <xdr:nvSpPr>
            <xdr:cNvPr id="13325" name="Button 13" hidden="1">
              <a:extLst>
                <a:ext uri="{63B3BB69-23CF-44E3-9099-C40C66FF867C}">
                  <a14:compatExt spid="_x0000_s13325"/>
                </a:ext>
                <a:ext uri="{FF2B5EF4-FFF2-40B4-BE49-F238E27FC236}">
                  <a16:creationId xmlns:a16="http://schemas.microsoft.com/office/drawing/2014/main" id="{00000000-0008-0000-0300-00000D3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762000</xdr:colOff>
          <xdr:row>10</xdr:row>
          <xdr:rowOff>38100</xdr:rowOff>
        </xdr:from>
        <xdr:to>
          <xdr:col>2</xdr:col>
          <xdr:colOff>502920</xdr:colOff>
          <xdr:row>10</xdr:row>
          <xdr:rowOff>274320</xdr:rowOff>
        </xdr:to>
        <xdr:sp macro="" textlink="">
          <xdr:nvSpPr>
            <xdr:cNvPr id="13326" name="Button 14" hidden="1">
              <a:extLst>
                <a:ext uri="{63B3BB69-23CF-44E3-9099-C40C66FF867C}">
                  <a14:compatExt spid="_x0000_s13326"/>
                </a:ext>
                <a:ext uri="{FF2B5EF4-FFF2-40B4-BE49-F238E27FC236}">
                  <a16:creationId xmlns:a16="http://schemas.microsoft.com/office/drawing/2014/main" id="{00000000-0008-0000-0300-00000E3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Delete Row</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30480</xdr:colOff>
          <xdr:row>3</xdr:row>
          <xdr:rowOff>38100</xdr:rowOff>
        </xdr:from>
        <xdr:to>
          <xdr:col>1</xdr:col>
          <xdr:colOff>723900</xdr:colOff>
          <xdr:row>3</xdr:row>
          <xdr:rowOff>266700</xdr:rowOff>
        </xdr:to>
        <xdr:sp macro="" textlink="">
          <xdr:nvSpPr>
            <xdr:cNvPr id="14337" name="Button 1" hidden="1">
              <a:extLst>
                <a:ext uri="{63B3BB69-23CF-44E3-9099-C40C66FF867C}">
                  <a14:compatExt spid="_x0000_s14337"/>
                </a:ext>
                <a:ext uri="{FF2B5EF4-FFF2-40B4-BE49-F238E27FC236}">
                  <a16:creationId xmlns:a16="http://schemas.microsoft.com/office/drawing/2014/main" id="{00000000-0008-0000-0400-0000013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762000</xdr:colOff>
          <xdr:row>3</xdr:row>
          <xdr:rowOff>38100</xdr:rowOff>
        </xdr:from>
        <xdr:to>
          <xdr:col>2</xdr:col>
          <xdr:colOff>502920</xdr:colOff>
          <xdr:row>3</xdr:row>
          <xdr:rowOff>274320</xdr:rowOff>
        </xdr:to>
        <xdr:sp macro="" textlink="">
          <xdr:nvSpPr>
            <xdr:cNvPr id="14338" name="Button 2" hidden="1">
              <a:extLst>
                <a:ext uri="{63B3BB69-23CF-44E3-9099-C40C66FF867C}">
                  <a14:compatExt spid="_x0000_s14338"/>
                </a:ext>
                <a:ext uri="{FF2B5EF4-FFF2-40B4-BE49-F238E27FC236}">
                  <a16:creationId xmlns:a16="http://schemas.microsoft.com/office/drawing/2014/main" id="{00000000-0008-0000-0400-0000023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Delete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30480</xdr:colOff>
          <xdr:row>17</xdr:row>
          <xdr:rowOff>7620</xdr:rowOff>
        </xdr:from>
        <xdr:to>
          <xdr:col>1</xdr:col>
          <xdr:colOff>731520</xdr:colOff>
          <xdr:row>18</xdr:row>
          <xdr:rowOff>0</xdr:rowOff>
        </xdr:to>
        <xdr:sp macro="" textlink="">
          <xdr:nvSpPr>
            <xdr:cNvPr id="14339" name="Button 3" hidden="1">
              <a:extLst>
                <a:ext uri="{63B3BB69-23CF-44E3-9099-C40C66FF867C}">
                  <a14:compatExt spid="_x0000_s14339"/>
                </a:ext>
                <a:ext uri="{FF2B5EF4-FFF2-40B4-BE49-F238E27FC236}">
                  <a16:creationId xmlns:a16="http://schemas.microsoft.com/office/drawing/2014/main" id="{00000000-0008-0000-0400-0000033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762000</xdr:colOff>
          <xdr:row>17</xdr:row>
          <xdr:rowOff>7620</xdr:rowOff>
        </xdr:from>
        <xdr:to>
          <xdr:col>2</xdr:col>
          <xdr:colOff>502920</xdr:colOff>
          <xdr:row>17</xdr:row>
          <xdr:rowOff>251460</xdr:rowOff>
        </xdr:to>
        <xdr:sp macro="" textlink="">
          <xdr:nvSpPr>
            <xdr:cNvPr id="14340" name="Button 4" hidden="1">
              <a:extLst>
                <a:ext uri="{63B3BB69-23CF-44E3-9099-C40C66FF867C}">
                  <a14:compatExt spid="_x0000_s14340"/>
                </a:ext>
                <a:ext uri="{FF2B5EF4-FFF2-40B4-BE49-F238E27FC236}">
                  <a16:creationId xmlns:a16="http://schemas.microsoft.com/office/drawing/2014/main" id="{00000000-0008-0000-0400-0000043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Delete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30480</xdr:colOff>
          <xdr:row>24</xdr:row>
          <xdr:rowOff>7620</xdr:rowOff>
        </xdr:from>
        <xdr:to>
          <xdr:col>1</xdr:col>
          <xdr:colOff>731520</xdr:colOff>
          <xdr:row>25</xdr:row>
          <xdr:rowOff>0</xdr:rowOff>
        </xdr:to>
        <xdr:sp macro="" textlink="">
          <xdr:nvSpPr>
            <xdr:cNvPr id="14341" name="Button 5" hidden="1">
              <a:extLst>
                <a:ext uri="{63B3BB69-23CF-44E3-9099-C40C66FF867C}">
                  <a14:compatExt spid="_x0000_s14341"/>
                </a:ext>
                <a:ext uri="{FF2B5EF4-FFF2-40B4-BE49-F238E27FC236}">
                  <a16:creationId xmlns:a16="http://schemas.microsoft.com/office/drawing/2014/main" id="{00000000-0008-0000-0400-0000053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24</xdr:row>
          <xdr:rowOff>7620</xdr:rowOff>
        </xdr:from>
        <xdr:to>
          <xdr:col>2</xdr:col>
          <xdr:colOff>502920</xdr:colOff>
          <xdr:row>25</xdr:row>
          <xdr:rowOff>0</xdr:rowOff>
        </xdr:to>
        <xdr:sp macro="" textlink="">
          <xdr:nvSpPr>
            <xdr:cNvPr id="14342" name="Button 6" hidden="1">
              <a:extLst>
                <a:ext uri="{63B3BB69-23CF-44E3-9099-C40C66FF867C}">
                  <a14:compatExt spid="_x0000_s14342"/>
                </a:ext>
                <a:ext uri="{FF2B5EF4-FFF2-40B4-BE49-F238E27FC236}">
                  <a16:creationId xmlns:a16="http://schemas.microsoft.com/office/drawing/2014/main" id="{00000000-0008-0000-0400-0000063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Delete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30480</xdr:colOff>
          <xdr:row>31</xdr:row>
          <xdr:rowOff>7620</xdr:rowOff>
        </xdr:from>
        <xdr:to>
          <xdr:col>1</xdr:col>
          <xdr:colOff>731520</xdr:colOff>
          <xdr:row>32</xdr:row>
          <xdr:rowOff>0</xdr:rowOff>
        </xdr:to>
        <xdr:sp macro="" textlink="">
          <xdr:nvSpPr>
            <xdr:cNvPr id="14343" name="Button 7" hidden="1">
              <a:extLst>
                <a:ext uri="{63B3BB69-23CF-44E3-9099-C40C66FF867C}">
                  <a14:compatExt spid="_x0000_s14343"/>
                </a:ext>
                <a:ext uri="{FF2B5EF4-FFF2-40B4-BE49-F238E27FC236}">
                  <a16:creationId xmlns:a16="http://schemas.microsoft.com/office/drawing/2014/main" id="{00000000-0008-0000-0400-0000073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762000</xdr:colOff>
          <xdr:row>31</xdr:row>
          <xdr:rowOff>7620</xdr:rowOff>
        </xdr:from>
        <xdr:to>
          <xdr:col>2</xdr:col>
          <xdr:colOff>502920</xdr:colOff>
          <xdr:row>32</xdr:row>
          <xdr:rowOff>0</xdr:rowOff>
        </xdr:to>
        <xdr:sp macro="" textlink="">
          <xdr:nvSpPr>
            <xdr:cNvPr id="14344" name="Button 8" hidden="1">
              <a:extLst>
                <a:ext uri="{63B3BB69-23CF-44E3-9099-C40C66FF867C}">
                  <a14:compatExt spid="_x0000_s14344"/>
                </a:ext>
                <a:ext uri="{FF2B5EF4-FFF2-40B4-BE49-F238E27FC236}">
                  <a16:creationId xmlns:a16="http://schemas.microsoft.com/office/drawing/2014/main" id="{00000000-0008-0000-0400-0000083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Delete Row</a:t>
              </a:r>
            </a:p>
          </xdr:txBody>
        </xdr:sp>
        <xdr:clientData fPrintsWithSheet="0"/>
      </xdr:twoCellAnchor>
    </mc:Choice>
    <mc:Fallback/>
  </mc:AlternateContent>
  <xdr:twoCellAnchor>
    <xdr:from>
      <xdr:col>2</xdr:col>
      <xdr:colOff>2019299</xdr:colOff>
      <xdr:row>31</xdr:row>
      <xdr:rowOff>19050</xdr:rowOff>
    </xdr:from>
    <xdr:to>
      <xdr:col>6</xdr:col>
      <xdr:colOff>523875</xdr:colOff>
      <xdr:row>33</xdr:row>
      <xdr:rowOff>9525</xdr:rowOff>
    </xdr:to>
    <xdr:sp macro="" textlink="">
      <xdr:nvSpPr>
        <xdr:cNvPr id="2" name="TextBox 1">
          <a:extLst>
            <a:ext uri="{FF2B5EF4-FFF2-40B4-BE49-F238E27FC236}">
              <a16:creationId xmlns:a16="http://schemas.microsoft.com/office/drawing/2014/main" id="{CD1D15CA-6748-4335-BCBD-721D7871250C}"/>
            </a:ext>
          </a:extLst>
        </xdr:cNvPr>
        <xdr:cNvSpPr txBox="1"/>
      </xdr:nvSpPr>
      <xdr:spPr>
        <a:xfrm>
          <a:off x="3724274" y="5924550"/>
          <a:ext cx="3648076"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tlCol="0" anchor="t"/>
        <a:lstStyle/>
        <a:p>
          <a:r>
            <a:rPr lang="en-US" sz="1100" i="1"/>
            <a:t>(Do not enter information into this row)</a:t>
          </a:r>
        </a:p>
      </xdr:txBody>
    </xdr:sp>
    <xdr:clientData/>
  </xdr:twoCellAnchor>
  <mc:AlternateContent xmlns:mc="http://schemas.openxmlformats.org/markup-compatibility/2006">
    <mc:Choice xmlns:a14="http://schemas.microsoft.com/office/drawing/2010/main" Requires="a14">
      <xdr:twoCellAnchor>
        <xdr:from>
          <xdr:col>1</xdr:col>
          <xdr:colOff>30480</xdr:colOff>
          <xdr:row>47</xdr:row>
          <xdr:rowOff>7620</xdr:rowOff>
        </xdr:from>
        <xdr:to>
          <xdr:col>1</xdr:col>
          <xdr:colOff>731520</xdr:colOff>
          <xdr:row>48</xdr:row>
          <xdr:rowOff>0</xdr:rowOff>
        </xdr:to>
        <xdr:sp macro="" textlink="">
          <xdr:nvSpPr>
            <xdr:cNvPr id="14345" name="Button 9" hidden="1">
              <a:extLst>
                <a:ext uri="{63B3BB69-23CF-44E3-9099-C40C66FF867C}">
                  <a14:compatExt spid="_x0000_s14345"/>
                </a:ext>
                <a:ext uri="{FF2B5EF4-FFF2-40B4-BE49-F238E27FC236}">
                  <a16:creationId xmlns:a16="http://schemas.microsoft.com/office/drawing/2014/main" id="{00000000-0008-0000-0400-0000093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762000</xdr:colOff>
          <xdr:row>47</xdr:row>
          <xdr:rowOff>7620</xdr:rowOff>
        </xdr:from>
        <xdr:to>
          <xdr:col>2</xdr:col>
          <xdr:colOff>502920</xdr:colOff>
          <xdr:row>48</xdr:row>
          <xdr:rowOff>0</xdr:rowOff>
        </xdr:to>
        <xdr:sp macro="" textlink="">
          <xdr:nvSpPr>
            <xdr:cNvPr id="14346" name="Button 10" hidden="1">
              <a:extLst>
                <a:ext uri="{63B3BB69-23CF-44E3-9099-C40C66FF867C}">
                  <a14:compatExt spid="_x0000_s14346"/>
                </a:ext>
                <a:ext uri="{FF2B5EF4-FFF2-40B4-BE49-F238E27FC236}">
                  <a16:creationId xmlns:a16="http://schemas.microsoft.com/office/drawing/2014/main" id="{00000000-0008-0000-0400-00000A3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Delete Row</a:t>
              </a:r>
            </a:p>
          </xdr:txBody>
        </xdr:sp>
        <xdr:clientData fPrintsWithSheet="0"/>
      </xdr:twoCellAnchor>
    </mc:Choice>
    <mc:Fallback/>
  </mc:AlternateContent>
  <xdr:twoCellAnchor>
    <xdr:from>
      <xdr:col>2</xdr:col>
      <xdr:colOff>2028824</xdr:colOff>
      <xdr:row>47</xdr:row>
      <xdr:rowOff>28575</xdr:rowOff>
    </xdr:from>
    <xdr:to>
      <xdr:col>6</xdr:col>
      <xdr:colOff>533400</xdr:colOff>
      <xdr:row>48</xdr:row>
      <xdr:rowOff>0</xdr:rowOff>
    </xdr:to>
    <xdr:sp macro="" textlink="">
      <xdr:nvSpPr>
        <xdr:cNvPr id="3" name="TextBox 2">
          <a:extLst>
            <a:ext uri="{FF2B5EF4-FFF2-40B4-BE49-F238E27FC236}">
              <a16:creationId xmlns:a16="http://schemas.microsoft.com/office/drawing/2014/main" id="{BD50E5B9-F12D-4ABC-8139-765669CCA22B}"/>
            </a:ext>
          </a:extLst>
        </xdr:cNvPr>
        <xdr:cNvSpPr txBox="1"/>
      </xdr:nvSpPr>
      <xdr:spPr>
        <a:xfrm>
          <a:off x="3733799" y="8601075"/>
          <a:ext cx="3648076"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tlCol="0" anchor="t"/>
        <a:lstStyle/>
        <a:p>
          <a:r>
            <a:rPr lang="en-US" sz="1100" i="1"/>
            <a:t>(Do not enter information into this row)</a:t>
          </a:r>
        </a:p>
      </xdr:txBody>
    </xdr:sp>
    <xdr:clientData/>
  </xdr:twoCellAnchor>
  <xdr:twoCellAnchor>
    <xdr:from>
      <xdr:col>2</xdr:col>
      <xdr:colOff>2019300</xdr:colOff>
      <xdr:row>17</xdr:row>
      <xdr:rowOff>9525</xdr:rowOff>
    </xdr:from>
    <xdr:to>
      <xdr:col>6</xdr:col>
      <xdr:colOff>523876</xdr:colOff>
      <xdr:row>18</xdr:row>
      <xdr:rowOff>0</xdr:rowOff>
    </xdr:to>
    <xdr:sp macro="" textlink="">
      <xdr:nvSpPr>
        <xdr:cNvPr id="4" name="TextBox 3">
          <a:extLst>
            <a:ext uri="{FF2B5EF4-FFF2-40B4-BE49-F238E27FC236}">
              <a16:creationId xmlns:a16="http://schemas.microsoft.com/office/drawing/2014/main" id="{ECED04C4-A8B6-4396-9634-46908333A8CE}"/>
            </a:ext>
          </a:extLst>
        </xdr:cNvPr>
        <xdr:cNvSpPr txBox="1"/>
      </xdr:nvSpPr>
      <xdr:spPr>
        <a:xfrm>
          <a:off x="3724275" y="3248025"/>
          <a:ext cx="3648076"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tlCol="0" anchor="t"/>
        <a:lstStyle/>
        <a:p>
          <a:r>
            <a:rPr lang="en-US" sz="1100" i="1"/>
            <a:t>(Do not enter information into this row)</a:t>
          </a:r>
        </a:p>
      </xdr:txBody>
    </xdr:sp>
    <xdr:clientData/>
  </xdr:twoCellAnchor>
  <mc:AlternateContent xmlns:mc="http://schemas.openxmlformats.org/markup-compatibility/2006">
    <mc:Choice xmlns:a14="http://schemas.microsoft.com/office/drawing/2010/main" Requires="a14">
      <xdr:twoCellAnchor>
        <xdr:from>
          <xdr:col>1</xdr:col>
          <xdr:colOff>30480</xdr:colOff>
          <xdr:row>39</xdr:row>
          <xdr:rowOff>7620</xdr:rowOff>
        </xdr:from>
        <xdr:to>
          <xdr:col>1</xdr:col>
          <xdr:colOff>731520</xdr:colOff>
          <xdr:row>40</xdr:row>
          <xdr:rowOff>0</xdr:rowOff>
        </xdr:to>
        <xdr:sp macro="" textlink="">
          <xdr:nvSpPr>
            <xdr:cNvPr id="14347" name="Button 11" hidden="1">
              <a:extLst>
                <a:ext uri="{63B3BB69-23CF-44E3-9099-C40C66FF867C}">
                  <a14:compatExt spid="_x0000_s14347"/>
                </a:ext>
                <a:ext uri="{FF2B5EF4-FFF2-40B4-BE49-F238E27FC236}">
                  <a16:creationId xmlns:a16="http://schemas.microsoft.com/office/drawing/2014/main" id="{00000000-0008-0000-0400-00000B3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762000</xdr:colOff>
          <xdr:row>39</xdr:row>
          <xdr:rowOff>7620</xdr:rowOff>
        </xdr:from>
        <xdr:to>
          <xdr:col>2</xdr:col>
          <xdr:colOff>502920</xdr:colOff>
          <xdr:row>40</xdr:row>
          <xdr:rowOff>0</xdr:rowOff>
        </xdr:to>
        <xdr:sp macro="" textlink="">
          <xdr:nvSpPr>
            <xdr:cNvPr id="14348" name="Button 12" hidden="1">
              <a:extLst>
                <a:ext uri="{63B3BB69-23CF-44E3-9099-C40C66FF867C}">
                  <a14:compatExt spid="_x0000_s14348"/>
                </a:ext>
                <a:ext uri="{FF2B5EF4-FFF2-40B4-BE49-F238E27FC236}">
                  <a16:creationId xmlns:a16="http://schemas.microsoft.com/office/drawing/2014/main" id="{00000000-0008-0000-0400-00000C3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Delete Row</a:t>
              </a:r>
            </a:p>
          </xdr:txBody>
        </xdr:sp>
        <xdr:clientData fPrintsWithSheet="0"/>
      </xdr:twoCellAnchor>
    </mc:Choice>
    <mc:Fallback/>
  </mc:AlternateContent>
  <xdr:twoCellAnchor>
    <xdr:from>
      <xdr:col>2</xdr:col>
      <xdr:colOff>2019299</xdr:colOff>
      <xdr:row>39</xdr:row>
      <xdr:rowOff>19050</xdr:rowOff>
    </xdr:from>
    <xdr:to>
      <xdr:col>6</xdr:col>
      <xdr:colOff>523875</xdr:colOff>
      <xdr:row>41</xdr:row>
      <xdr:rowOff>9525</xdr:rowOff>
    </xdr:to>
    <xdr:sp macro="" textlink="">
      <xdr:nvSpPr>
        <xdr:cNvPr id="5" name="TextBox 4">
          <a:extLst>
            <a:ext uri="{FF2B5EF4-FFF2-40B4-BE49-F238E27FC236}">
              <a16:creationId xmlns:a16="http://schemas.microsoft.com/office/drawing/2014/main" id="{4317BF85-C8F3-4B5B-8890-449F0A636E17}"/>
            </a:ext>
          </a:extLst>
        </xdr:cNvPr>
        <xdr:cNvSpPr txBox="1"/>
      </xdr:nvSpPr>
      <xdr:spPr>
        <a:xfrm>
          <a:off x="3724274" y="7258050"/>
          <a:ext cx="3648076"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tlCol="0" anchor="t"/>
        <a:lstStyle/>
        <a:p>
          <a:r>
            <a:rPr lang="en-US" sz="1100" i="1"/>
            <a:t>(Do not enter information into this row)</a:t>
          </a:r>
        </a:p>
      </xdr:txBody>
    </xdr:sp>
    <xdr:clientData/>
  </xdr:twoCellAnchor>
  <mc:AlternateContent xmlns:mc="http://schemas.openxmlformats.org/markup-compatibility/2006">
    <mc:Choice xmlns:a14="http://schemas.microsoft.com/office/drawing/2010/main" Requires="a14">
      <xdr:twoCellAnchor>
        <xdr:from>
          <xdr:col>1</xdr:col>
          <xdr:colOff>30480</xdr:colOff>
          <xdr:row>10</xdr:row>
          <xdr:rowOff>38100</xdr:rowOff>
        </xdr:from>
        <xdr:to>
          <xdr:col>1</xdr:col>
          <xdr:colOff>723900</xdr:colOff>
          <xdr:row>10</xdr:row>
          <xdr:rowOff>266700</xdr:rowOff>
        </xdr:to>
        <xdr:sp macro="" textlink="">
          <xdr:nvSpPr>
            <xdr:cNvPr id="14349" name="Button 13" hidden="1">
              <a:extLst>
                <a:ext uri="{63B3BB69-23CF-44E3-9099-C40C66FF867C}">
                  <a14:compatExt spid="_x0000_s14349"/>
                </a:ext>
                <a:ext uri="{FF2B5EF4-FFF2-40B4-BE49-F238E27FC236}">
                  <a16:creationId xmlns:a16="http://schemas.microsoft.com/office/drawing/2014/main" id="{00000000-0008-0000-0400-00000D3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762000</xdr:colOff>
          <xdr:row>10</xdr:row>
          <xdr:rowOff>38100</xdr:rowOff>
        </xdr:from>
        <xdr:to>
          <xdr:col>2</xdr:col>
          <xdr:colOff>502920</xdr:colOff>
          <xdr:row>10</xdr:row>
          <xdr:rowOff>274320</xdr:rowOff>
        </xdr:to>
        <xdr:sp macro="" textlink="">
          <xdr:nvSpPr>
            <xdr:cNvPr id="14350" name="Button 14" hidden="1">
              <a:extLst>
                <a:ext uri="{63B3BB69-23CF-44E3-9099-C40C66FF867C}">
                  <a14:compatExt spid="_x0000_s14350"/>
                </a:ext>
                <a:ext uri="{FF2B5EF4-FFF2-40B4-BE49-F238E27FC236}">
                  <a16:creationId xmlns:a16="http://schemas.microsoft.com/office/drawing/2014/main" id="{00000000-0008-0000-0400-00000E3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Delete Row</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30480</xdr:colOff>
          <xdr:row>3</xdr:row>
          <xdr:rowOff>38100</xdr:rowOff>
        </xdr:from>
        <xdr:to>
          <xdr:col>1</xdr:col>
          <xdr:colOff>723900</xdr:colOff>
          <xdr:row>3</xdr:row>
          <xdr:rowOff>266700</xdr:rowOff>
        </xdr:to>
        <xdr:sp macro="" textlink="">
          <xdr:nvSpPr>
            <xdr:cNvPr id="15361" name="Button 1" hidden="1">
              <a:extLst>
                <a:ext uri="{63B3BB69-23CF-44E3-9099-C40C66FF867C}">
                  <a14:compatExt spid="_x0000_s15361"/>
                </a:ext>
                <a:ext uri="{FF2B5EF4-FFF2-40B4-BE49-F238E27FC236}">
                  <a16:creationId xmlns:a16="http://schemas.microsoft.com/office/drawing/2014/main" id="{00000000-0008-0000-0500-0000013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762000</xdr:colOff>
          <xdr:row>3</xdr:row>
          <xdr:rowOff>38100</xdr:rowOff>
        </xdr:from>
        <xdr:to>
          <xdr:col>2</xdr:col>
          <xdr:colOff>502920</xdr:colOff>
          <xdr:row>3</xdr:row>
          <xdr:rowOff>274320</xdr:rowOff>
        </xdr:to>
        <xdr:sp macro="" textlink="">
          <xdr:nvSpPr>
            <xdr:cNvPr id="15362" name="Button 2" hidden="1">
              <a:extLst>
                <a:ext uri="{63B3BB69-23CF-44E3-9099-C40C66FF867C}">
                  <a14:compatExt spid="_x0000_s15362"/>
                </a:ext>
                <a:ext uri="{FF2B5EF4-FFF2-40B4-BE49-F238E27FC236}">
                  <a16:creationId xmlns:a16="http://schemas.microsoft.com/office/drawing/2014/main" id="{00000000-0008-0000-0500-0000023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Delete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30480</xdr:colOff>
          <xdr:row>17</xdr:row>
          <xdr:rowOff>7620</xdr:rowOff>
        </xdr:from>
        <xdr:to>
          <xdr:col>1</xdr:col>
          <xdr:colOff>731520</xdr:colOff>
          <xdr:row>18</xdr:row>
          <xdr:rowOff>0</xdr:rowOff>
        </xdr:to>
        <xdr:sp macro="" textlink="">
          <xdr:nvSpPr>
            <xdr:cNvPr id="15363" name="Button 3" hidden="1">
              <a:extLst>
                <a:ext uri="{63B3BB69-23CF-44E3-9099-C40C66FF867C}">
                  <a14:compatExt spid="_x0000_s15363"/>
                </a:ext>
                <a:ext uri="{FF2B5EF4-FFF2-40B4-BE49-F238E27FC236}">
                  <a16:creationId xmlns:a16="http://schemas.microsoft.com/office/drawing/2014/main" id="{00000000-0008-0000-0500-0000033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762000</xdr:colOff>
          <xdr:row>17</xdr:row>
          <xdr:rowOff>7620</xdr:rowOff>
        </xdr:from>
        <xdr:to>
          <xdr:col>2</xdr:col>
          <xdr:colOff>502920</xdr:colOff>
          <xdr:row>17</xdr:row>
          <xdr:rowOff>251460</xdr:rowOff>
        </xdr:to>
        <xdr:sp macro="" textlink="">
          <xdr:nvSpPr>
            <xdr:cNvPr id="15364" name="Button 4" hidden="1">
              <a:extLst>
                <a:ext uri="{63B3BB69-23CF-44E3-9099-C40C66FF867C}">
                  <a14:compatExt spid="_x0000_s15364"/>
                </a:ext>
                <a:ext uri="{FF2B5EF4-FFF2-40B4-BE49-F238E27FC236}">
                  <a16:creationId xmlns:a16="http://schemas.microsoft.com/office/drawing/2014/main" id="{00000000-0008-0000-0500-0000043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Delete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30480</xdr:colOff>
          <xdr:row>24</xdr:row>
          <xdr:rowOff>7620</xdr:rowOff>
        </xdr:from>
        <xdr:to>
          <xdr:col>1</xdr:col>
          <xdr:colOff>731520</xdr:colOff>
          <xdr:row>25</xdr:row>
          <xdr:rowOff>0</xdr:rowOff>
        </xdr:to>
        <xdr:sp macro="" textlink="">
          <xdr:nvSpPr>
            <xdr:cNvPr id="15365" name="Button 5" hidden="1">
              <a:extLst>
                <a:ext uri="{63B3BB69-23CF-44E3-9099-C40C66FF867C}">
                  <a14:compatExt spid="_x0000_s15365"/>
                </a:ext>
                <a:ext uri="{FF2B5EF4-FFF2-40B4-BE49-F238E27FC236}">
                  <a16:creationId xmlns:a16="http://schemas.microsoft.com/office/drawing/2014/main" id="{00000000-0008-0000-0500-0000053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24</xdr:row>
          <xdr:rowOff>7620</xdr:rowOff>
        </xdr:from>
        <xdr:to>
          <xdr:col>2</xdr:col>
          <xdr:colOff>502920</xdr:colOff>
          <xdr:row>25</xdr:row>
          <xdr:rowOff>0</xdr:rowOff>
        </xdr:to>
        <xdr:sp macro="" textlink="">
          <xdr:nvSpPr>
            <xdr:cNvPr id="15366" name="Button 6" hidden="1">
              <a:extLst>
                <a:ext uri="{63B3BB69-23CF-44E3-9099-C40C66FF867C}">
                  <a14:compatExt spid="_x0000_s15366"/>
                </a:ext>
                <a:ext uri="{FF2B5EF4-FFF2-40B4-BE49-F238E27FC236}">
                  <a16:creationId xmlns:a16="http://schemas.microsoft.com/office/drawing/2014/main" id="{00000000-0008-0000-0500-0000063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Delete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30480</xdr:colOff>
          <xdr:row>31</xdr:row>
          <xdr:rowOff>7620</xdr:rowOff>
        </xdr:from>
        <xdr:to>
          <xdr:col>1</xdr:col>
          <xdr:colOff>731520</xdr:colOff>
          <xdr:row>32</xdr:row>
          <xdr:rowOff>0</xdr:rowOff>
        </xdr:to>
        <xdr:sp macro="" textlink="">
          <xdr:nvSpPr>
            <xdr:cNvPr id="15367" name="Button 7" hidden="1">
              <a:extLst>
                <a:ext uri="{63B3BB69-23CF-44E3-9099-C40C66FF867C}">
                  <a14:compatExt spid="_x0000_s15367"/>
                </a:ext>
                <a:ext uri="{FF2B5EF4-FFF2-40B4-BE49-F238E27FC236}">
                  <a16:creationId xmlns:a16="http://schemas.microsoft.com/office/drawing/2014/main" id="{00000000-0008-0000-0500-0000073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762000</xdr:colOff>
          <xdr:row>31</xdr:row>
          <xdr:rowOff>7620</xdr:rowOff>
        </xdr:from>
        <xdr:to>
          <xdr:col>2</xdr:col>
          <xdr:colOff>502920</xdr:colOff>
          <xdr:row>32</xdr:row>
          <xdr:rowOff>0</xdr:rowOff>
        </xdr:to>
        <xdr:sp macro="" textlink="">
          <xdr:nvSpPr>
            <xdr:cNvPr id="15368" name="Button 8" hidden="1">
              <a:extLst>
                <a:ext uri="{63B3BB69-23CF-44E3-9099-C40C66FF867C}">
                  <a14:compatExt spid="_x0000_s15368"/>
                </a:ext>
                <a:ext uri="{FF2B5EF4-FFF2-40B4-BE49-F238E27FC236}">
                  <a16:creationId xmlns:a16="http://schemas.microsoft.com/office/drawing/2014/main" id="{00000000-0008-0000-0500-0000083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Delete Row</a:t>
              </a:r>
            </a:p>
          </xdr:txBody>
        </xdr:sp>
        <xdr:clientData fPrintsWithSheet="0"/>
      </xdr:twoCellAnchor>
    </mc:Choice>
    <mc:Fallback/>
  </mc:AlternateContent>
  <xdr:twoCellAnchor>
    <xdr:from>
      <xdr:col>2</xdr:col>
      <xdr:colOff>2019299</xdr:colOff>
      <xdr:row>31</xdr:row>
      <xdr:rowOff>19050</xdr:rowOff>
    </xdr:from>
    <xdr:to>
      <xdr:col>6</xdr:col>
      <xdr:colOff>523875</xdr:colOff>
      <xdr:row>33</xdr:row>
      <xdr:rowOff>9525</xdr:rowOff>
    </xdr:to>
    <xdr:sp macro="" textlink="">
      <xdr:nvSpPr>
        <xdr:cNvPr id="2" name="TextBox 1">
          <a:extLst>
            <a:ext uri="{FF2B5EF4-FFF2-40B4-BE49-F238E27FC236}">
              <a16:creationId xmlns:a16="http://schemas.microsoft.com/office/drawing/2014/main" id="{20B9927B-AFA5-4EAF-8982-E30D01FB7FD9}"/>
            </a:ext>
          </a:extLst>
        </xdr:cNvPr>
        <xdr:cNvSpPr txBox="1"/>
      </xdr:nvSpPr>
      <xdr:spPr>
        <a:xfrm>
          <a:off x="3724274" y="5924550"/>
          <a:ext cx="3648076"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tlCol="0" anchor="t"/>
        <a:lstStyle/>
        <a:p>
          <a:r>
            <a:rPr lang="en-US" sz="1100" i="1"/>
            <a:t>(Do not enter information into this row)</a:t>
          </a:r>
        </a:p>
      </xdr:txBody>
    </xdr:sp>
    <xdr:clientData/>
  </xdr:twoCellAnchor>
  <mc:AlternateContent xmlns:mc="http://schemas.openxmlformats.org/markup-compatibility/2006">
    <mc:Choice xmlns:a14="http://schemas.microsoft.com/office/drawing/2010/main" Requires="a14">
      <xdr:twoCellAnchor>
        <xdr:from>
          <xdr:col>1</xdr:col>
          <xdr:colOff>30480</xdr:colOff>
          <xdr:row>47</xdr:row>
          <xdr:rowOff>7620</xdr:rowOff>
        </xdr:from>
        <xdr:to>
          <xdr:col>1</xdr:col>
          <xdr:colOff>731520</xdr:colOff>
          <xdr:row>48</xdr:row>
          <xdr:rowOff>0</xdr:rowOff>
        </xdr:to>
        <xdr:sp macro="" textlink="">
          <xdr:nvSpPr>
            <xdr:cNvPr id="15369" name="Button 9" hidden="1">
              <a:extLst>
                <a:ext uri="{63B3BB69-23CF-44E3-9099-C40C66FF867C}">
                  <a14:compatExt spid="_x0000_s15369"/>
                </a:ext>
                <a:ext uri="{FF2B5EF4-FFF2-40B4-BE49-F238E27FC236}">
                  <a16:creationId xmlns:a16="http://schemas.microsoft.com/office/drawing/2014/main" id="{00000000-0008-0000-0500-0000093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762000</xdr:colOff>
          <xdr:row>47</xdr:row>
          <xdr:rowOff>7620</xdr:rowOff>
        </xdr:from>
        <xdr:to>
          <xdr:col>2</xdr:col>
          <xdr:colOff>502920</xdr:colOff>
          <xdr:row>48</xdr:row>
          <xdr:rowOff>0</xdr:rowOff>
        </xdr:to>
        <xdr:sp macro="" textlink="">
          <xdr:nvSpPr>
            <xdr:cNvPr id="15370" name="Button 10" hidden="1">
              <a:extLst>
                <a:ext uri="{63B3BB69-23CF-44E3-9099-C40C66FF867C}">
                  <a14:compatExt spid="_x0000_s15370"/>
                </a:ext>
                <a:ext uri="{FF2B5EF4-FFF2-40B4-BE49-F238E27FC236}">
                  <a16:creationId xmlns:a16="http://schemas.microsoft.com/office/drawing/2014/main" id="{00000000-0008-0000-0500-00000A3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Delete Row</a:t>
              </a:r>
            </a:p>
          </xdr:txBody>
        </xdr:sp>
        <xdr:clientData fPrintsWithSheet="0"/>
      </xdr:twoCellAnchor>
    </mc:Choice>
    <mc:Fallback/>
  </mc:AlternateContent>
  <xdr:twoCellAnchor>
    <xdr:from>
      <xdr:col>2</xdr:col>
      <xdr:colOff>2028824</xdr:colOff>
      <xdr:row>47</xdr:row>
      <xdr:rowOff>28575</xdr:rowOff>
    </xdr:from>
    <xdr:to>
      <xdr:col>6</xdr:col>
      <xdr:colOff>533400</xdr:colOff>
      <xdr:row>48</xdr:row>
      <xdr:rowOff>0</xdr:rowOff>
    </xdr:to>
    <xdr:sp macro="" textlink="">
      <xdr:nvSpPr>
        <xdr:cNvPr id="3" name="TextBox 2">
          <a:extLst>
            <a:ext uri="{FF2B5EF4-FFF2-40B4-BE49-F238E27FC236}">
              <a16:creationId xmlns:a16="http://schemas.microsoft.com/office/drawing/2014/main" id="{EE776EE3-E709-49D5-A9E3-E8BA8EBB4C18}"/>
            </a:ext>
          </a:extLst>
        </xdr:cNvPr>
        <xdr:cNvSpPr txBox="1"/>
      </xdr:nvSpPr>
      <xdr:spPr>
        <a:xfrm>
          <a:off x="3733799" y="8601075"/>
          <a:ext cx="3648076"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tlCol="0" anchor="t"/>
        <a:lstStyle/>
        <a:p>
          <a:r>
            <a:rPr lang="en-US" sz="1100" i="1"/>
            <a:t>(Do not enter information into this row)</a:t>
          </a:r>
        </a:p>
      </xdr:txBody>
    </xdr:sp>
    <xdr:clientData/>
  </xdr:twoCellAnchor>
  <xdr:twoCellAnchor>
    <xdr:from>
      <xdr:col>2</xdr:col>
      <xdr:colOff>2019300</xdr:colOff>
      <xdr:row>17</xdr:row>
      <xdr:rowOff>9525</xdr:rowOff>
    </xdr:from>
    <xdr:to>
      <xdr:col>6</xdr:col>
      <xdr:colOff>523876</xdr:colOff>
      <xdr:row>18</xdr:row>
      <xdr:rowOff>0</xdr:rowOff>
    </xdr:to>
    <xdr:sp macro="" textlink="">
      <xdr:nvSpPr>
        <xdr:cNvPr id="4" name="TextBox 3">
          <a:extLst>
            <a:ext uri="{FF2B5EF4-FFF2-40B4-BE49-F238E27FC236}">
              <a16:creationId xmlns:a16="http://schemas.microsoft.com/office/drawing/2014/main" id="{CB364F31-3389-42B3-9A45-023750EF59F7}"/>
            </a:ext>
          </a:extLst>
        </xdr:cNvPr>
        <xdr:cNvSpPr txBox="1"/>
      </xdr:nvSpPr>
      <xdr:spPr>
        <a:xfrm>
          <a:off x="3724275" y="3248025"/>
          <a:ext cx="3648076"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tlCol="0" anchor="t"/>
        <a:lstStyle/>
        <a:p>
          <a:r>
            <a:rPr lang="en-US" sz="1100" i="1"/>
            <a:t>(Do not enter information into this row)</a:t>
          </a:r>
        </a:p>
      </xdr:txBody>
    </xdr:sp>
    <xdr:clientData/>
  </xdr:twoCellAnchor>
  <mc:AlternateContent xmlns:mc="http://schemas.openxmlformats.org/markup-compatibility/2006">
    <mc:Choice xmlns:a14="http://schemas.microsoft.com/office/drawing/2010/main" Requires="a14">
      <xdr:twoCellAnchor>
        <xdr:from>
          <xdr:col>1</xdr:col>
          <xdr:colOff>30480</xdr:colOff>
          <xdr:row>39</xdr:row>
          <xdr:rowOff>7620</xdr:rowOff>
        </xdr:from>
        <xdr:to>
          <xdr:col>1</xdr:col>
          <xdr:colOff>731520</xdr:colOff>
          <xdr:row>40</xdr:row>
          <xdr:rowOff>0</xdr:rowOff>
        </xdr:to>
        <xdr:sp macro="" textlink="">
          <xdr:nvSpPr>
            <xdr:cNvPr id="15371" name="Button 11" hidden="1">
              <a:extLst>
                <a:ext uri="{63B3BB69-23CF-44E3-9099-C40C66FF867C}">
                  <a14:compatExt spid="_x0000_s15371"/>
                </a:ext>
                <a:ext uri="{FF2B5EF4-FFF2-40B4-BE49-F238E27FC236}">
                  <a16:creationId xmlns:a16="http://schemas.microsoft.com/office/drawing/2014/main" id="{00000000-0008-0000-0500-00000B3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762000</xdr:colOff>
          <xdr:row>39</xdr:row>
          <xdr:rowOff>7620</xdr:rowOff>
        </xdr:from>
        <xdr:to>
          <xdr:col>2</xdr:col>
          <xdr:colOff>502920</xdr:colOff>
          <xdr:row>40</xdr:row>
          <xdr:rowOff>0</xdr:rowOff>
        </xdr:to>
        <xdr:sp macro="" textlink="">
          <xdr:nvSpPr>
            <xdr:cNvPr id="15372" name="Button 12" hidden="1">
              <a:extLst>
                <a:ext uri="{63B3BB69-23CF-44E3-9099-C40C66FF867C}">
                  <a14:compatExt spid="_x0000_s15372"/>
                </a:ext>
                <a:ext uri="{FF2B5EF4-FFF2-40B4-BE49-F238E27FC236}">
                  <a16:creationId xmlns:a16="http://schemas.microsoft.com/office/drawing/2014/main" id="{00000000-0008-0000-0500-00000C3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Delete Row</a:t>
              </a:r>
            </a:p>
          </xdr:txBody>
        </xdr:sp>
        <xdr:clientData fPrintsWithSheet="0"/>
      </xdr:twoCellAnchor>
    </mc:Choice>
    <mc:Fallback/>
  </mc:AlternateContent>
  <xdr:twoCellAnchor>
    <xdr:from>
      <xdr:col>2</xdr:col>
      <xdr:colOff>2019299</xdr:colOff>
      <xdr:row>39</xdr:row>
      <xdr:rowOff>19050</xdr:rowOff>
    </xdr:from>
    <xdr:to>
      <xdr:col>6</xdr:col>
      <xdr:colOff>523875</xdr:colOff>
      <xdr:row>41</xdr:row>
      <xdr:rowOff>9525</xdr:rowOff>
    </xdr:to>
    <xdr:sp macro="" textlink="">
      <xdr:nvSpPr>
        <xdr:cNvPr id="5" name="TextBox 4">
          <a:extLst>
            <a:ext uri="{FF2B5EF4-FFF2-40B4-BE49-F238E27FC236}">
              <a16:creationId xmlns:a16="http://schemas.microsoft.com/office/drawing/2014/main" id="{F5A2515D-C640-4CF6-A0A9-E980C536149A}"/>
            </a:ext>
          </a:extLst>
        </xdr:cNvPr>
        <xdr:cNvSpPr txBox="1"/>
      </xdr:nvSpPr>
      <xdr:spPr>
        <a:xfrm>
          <a:off x="3724274" y="7258050"/>
          <a:ext cx="3648076"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tlCol="0" anchor="t"/>
        <a:lstStyle/>
        <a:p>
          <a:r>
            <a:rPr lang="en-US" sz="1100" i="1"/>
            <a:t>(Do not enter information into this row)</a:t>
          </a:r>
        </a:p>
      </xdr:txBody>
    </xdr:sp>
    <xdr:clientData/>
  </xdr:twoCellAnchor>
  <mc:AlternateContent xmlns:mc="http://schemas.openxmlformats.org/markup-compatibility/2006">
    <mc:Choice xmlns:a14="http://schemas.microsoft.com/office/drawing/2010/main" Requires="a14">
      <xdr:twoCellAnchor>
        <xdr:from>
          <xdr:col>1</xdr:col>
          <xdr:colOff>30480</xdr:colOff>
          <xdr:row>10</xdr:row>
          <xdr:rowOff>38100</xdr:rowOff>
        </xdr:from>
        <xdr:to>
          <xdr:col>1</xdr:col>
          <xdr:colOff>723900</xdr:colOff>
          <xdr:row>10</xdr:row>
          <xdr:rowOff>266700</xdr:rowOff>
        </xdr:to>
        <xdr:sp macro="" textlink="">
          <xdr:nvSpPr>
            <xdr:cNvPr id="15373" name="Button 13" hidden="1">
              <a:extLst>
                <a:ext uri="{63B3BB69-23CF-44E3-9099-C40C66FF867C}">
                  <a14:compatExt spid="_x0000_s15373"/>
                </a:ext>
                <a:ext uri="{FF2B5EF4-FFF2-40B4-BE49-F238E27FC236}">
                  <a16:creationId xmlns:a16="http://schemas.microsoft.com/office/drawing/2014/main" id="{00000000-0008-0000-0500-00000D3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762000</xdr:colOff>
          <xdr:row>10</xdr:row>
          <xdr:rowOff>38100</xdr:rowOff>
        </xdr:from>
        <xdr:to>
          <xdr:col>2</xdr:col>
          <xdr:colOff>502920</xdr:colOff>
          <xdr:row>10</xdr:row>
          <xdr:rowOff>274320</xdr:rowOff>
        </xdr:to>
        <xdr:sp macro="" textlink="">
          <xdr:nvSpPr>
            <xdr:cNvPr id="15374" name="Button 14" hidden="1">
              <a:extLst>
                <a:ext uri="{63B3BB69-23CF-44E3-9099-C40C66FF867C}">
                  <a14:compatExt spid="_x0000_s15374"/>
                </a:ext>
                <a:ext uri="{FF2B5EF4-FFF2-40B4-BE49-F238E27FC236}">
                  <a16:creationId xmlns:a16="http://schemas.microsoft.com/office/drawing/2014/main" id="{00000000-0008-0000-0500-00000E3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Delete Row</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jk35879\AppData\Roaming\Microsoft\Excel\XLSTART\PERSONAL.XLSB" TargetMode="External"/><Relationship Id="rId1" Type="http://schemas.microsoft.com/office/2006/relationships/xlExternalLinkPath/xlStartup" Target="PERSONA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PERSONAL"/>
    </sheetNames>
    <definedNames>
      <definedName name="DeleteRow"/>
      <definedName name="InsertRowPersonnel"/>
      <definedName name="InsertRowTravel"/>
    </definedNames>
    <sheetDataSet>
      <sheetData sheetId="0"/>
      <sheetData sheetId="1"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22CABFD2-65F1-4F55-B935-EF5171189E93}" name="Table21623" displayName="Table21623" ref="B15:H21" totalsRowCount="1" headerRowDxfId="311" totalsRowDxfId="310">
  <autoFilter ref="B15:H20" xr:uid="{22CABFD2-65F1-4F55-B935-EF5171189E93}"/>
  <tableColumns count="7">
    <tableColumn id="1" xr3:uid="{2982EC42-C37A-4EC9-8D1F-1B68ACFAD167}" name="Name"/>
    <tableColumn id="2" xr3:uid="{DC2CD500-C96C-4994-BE58-03CB1881CFAF}" name="Position Title"/>
    <tableColumn id="3" xr3:uid="{053C39EE-B638-4384-9A73-147CE0E07E75}" name="Salary"/>
    <tableColumn id="4" xr3:uid="{BB205CE3-C87A-42D3-A6D8-EB5C55AFE870}" name="Basis"/>
    <tableColumn id="5" xr3:uid="{78417C8C-72A7-4150-85BB-6D260673EB0D}" name="Time Worked"/>
    <tableColumn id="6" xr3:uid="{67BE6FF4-72D9-4637-B627-8D7E8E09A4D5}" name="Percentage"/>
    <tableColumn id="7" xr3:uid="{E9756884-C0EF-44EA-B8DE-F375ADC5619D}" name="Total Cost" totalsRowFunction="custom" totalsRowDxfId="309">
      <calculatedColumnFormula>D16*F16*G16</calculatedColumnFormula>
      <totalsRowFormula>SUM(Table21623[Total Cost])</totalsRowFormula>
    </tableColumn>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F823593-A8AF-42AE-BB98-D0F20419F10A}" name="Table6" displayName="Table6" ref="B25:H30" totalsRowCount="1">
  <autoFilter ref="B25:H29" xr:uid="{FF823593-A8AF-42AE-BB98-D0F20419F10A}"/>
  <tableColumns count="7">
    <tableColumn id="1" xr3:uid="{DA621F2A-8BB4-4F4A-BE77-F34C5B12A235}" name="Course Name"/>
    <tableColumn id="2" xr3:uid="{6FD9163A-3A53-4DAA-943E-EDAF96371751}" name="Purpose"/>
    <tableColumn id="3" xr3:uid="{B8774039-038D-4204-AD61-245B70A5FE70}" name="Loction"/>
    <tableColumn id="4" xr3:uid="{5E40D5E8-6897-42F2-8B83-2C879A5B5CB2}" name="Delivery Method"/>
    <tableColumn id="5" xr3:uid="{F40E1B84-B9E9-447C-951A-FF97BE6CEBBF}" name="Cost" dataDxfId="241" totalsRowDxfId="240" dataCellStyle="Currency"/>
    <tableColumn id="6" xr3:uid="{5B5DB8DC-B21C-4223-8F77-84B414EE5625}" name="# of Staff" dataDxfId="239" totalsRowDxfId="238"/>
    <tableColumn id="7" xr3:uid="{AB9DA1DA-4054-4243-BA74-7DCEE9A69557}" name="Total Cost" totalsRowFunction="custom" dataDxfId="237" totalsRowDxfId="236" dataCellStyle="Currency">
      <calculatedColumnFormula>Table6[[#This Row],[Cost]]*Table6[[#This Row],['# of Staff]]</calculatedColumnFormula>
      <totalsRowFormula>SUM(Table6[],Table6[Total Cost])</totalsRowFormula>
    </tableColumn>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AF8363C-9547-475C-8E81-5C80C63BC6CC}" name="Table7" displayName="Table7" ref="B33:H37" totalsRowCount="1">
  <autoFilter ref="B33:H36" xr:uid="{CAF8363C-9547-475C-8E81-5C80C63BC6CC}"/>
  <tableColumns count="7">
    <tableColumn id="1" xr3:uid="{33F5B711-CCC2-4975-A911-145BAF869EE3}" name="Item"/>
    <tableColumn id="2" xr3:uid="{65CB4639-D0F1-4168-B533-169E89EAFD5B}" name="Type"/>
    <tableColumn id="3" xr3:uid="{2A50E502-BD8E-4E4C-851E-B9FF20B7E161}" name="Cost" totalsRowDxfId="235" dataCellStyle="Currency" totalsRowCellStyle="Currency"/>
    <tableColumn id="4" xr3:uid="{2E546372-C438-4C48-82C6-1BCE44B338B9}" name="Unit" dataDxfId="234" totalsRowDxfId="233" dataCellStyle="Currency" totalsRowCellStyle="Currency"/>
    <tableColumn id="5" xr3:uid="{2EE3C251-8CF1-45C8-B7DF-134D1FCA6244}" name="Basis"/>
    <tableColumn id="6" xr3:uid="{FA5F8BE4-F8A1-47EB-89EE-99A542C21AA6}" name="Quantity" dataDxfId="232" totalsRowDxfId="231"/>
    <tableColumn id="7" xr3:uid="{30C3150C-9EFC-4C01-8140-4761F523D5EA}" name="Total Cost" totalsRowFunction="custom" dataDxfId="230" totalsRowDxfId="229" dataCellStyle="Currency" totalsRowCellStyle="Currency">
      <calculatedColumnFormula>Table7[[#This Row],[Cost]]*Table7[[#This Row],[Quantity]]</calculatedColumnFormula>
      <totalsRowFormula>SUM(Table7[Total Cost])</totalsRowFormula>
    </tableColumn>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D47F05D-9BCE-4EEE-A03B-1FE21C80EE0B}" name="Table79" displayName="Table79" ref="B47:H52" totalsRowCount="1">
  <autoFilter ref="B47:H51" xr:uid="{AD47F05D-9BCE-4EEE-A03B-1FE21C80EE0B}"/>
  <tableColumns count="7">
    <tableColumn id="1" xr3:uid="{DEEF5A6B-00C8-42BB-A31C-AEA47536242C}" name="Item"/>
    <tableColumn id="2" xr3:uid="{621B7EBC-CFA1-4267-A945-331C72A9DA4A}" name="Type"/>
    <tableColumn id="3" xr3:uid="{CF347F72-7F61-4A01-8404-1FD6D0BA5446}" name="Cost" totalsRowDxfId="228" dataCellStyle="Currency" totalsRowCellStyle="Currency"/>
    <tableColumn id="4" xr3:uid="{2E8DC8F6-50EB-4180-907B-C23B60E14EB5}" name="Unit" dataDxfId="227" totalsRowDxfId="226" dataCellStyle="Currency" totalsRowCellStyle="Currency"/>
    <tableColumn id="5" xr3:uid="{131F098F-5A06-4724-BFE9-6E76FDFDF392}" name="Basis"/>
    <tableColumn id="6" xr3:uid="{4DA750CF-A1AA-498C-B8C7-0CC7FDF45655}" name="Quantity" dataDxfId="225" totalsRowDxfId="224"/>
    <tableColumn id="7" xr3:uid="{438283ED-E3E7-45FC-B1F9-CEA4D31B8E55}" name="Total Cost" totalsRowFunction="custom" dataDxfId="223" totalsRowDxfId="222" dataCellStyle="Currency" totalsRowCellStyle="Currency">
      <calculatedColumnFormula>Table79[[#This Row],[Cost]]*Table79[[#This Row],[Quantity]]</calculatedColumnFormula>
      <totalsRowFormula>SUM(Table79[Total Cost])</totalsRowFormula>
    </tableColumn>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7F6599B-D930-44BE-9E7F-39A3825B7C35}" name="Table72" displayName="Table72" ref="B40:H44" totalsRowCount="1">
  <autoFilter ref="B40:H43" xr:uid="{C7F6599B-D930-44BE-9E7F-39A3825B7C35}"/>
  <tableColumns count="7">
    <tableColumn id="1" xr3:uid="{12C3F348-ADCE-43E3-9AC5-75ACA41D3157}" name="Item"/>
    <tableColumn id="2" xr3:uid="{C222A6EB-DDA8-46FC-BC43-842B849E15E2}" name="Type"/>
    <tableColumn id="3" xr3:uid="{27E1E415-3809-495F-9650-0EF8F2C6A9CF}" name="Cost" totalsRowDxfId="221" dataCellStyle="Currency" totalsRowCellStyle="Currency"/>
    <tableColumn id="4" xr3:uid="{D1B4673A-9105-4C45-A6C1-AFFE7E479235}" name="Unit" dataDxfId="220" totalsRowDxfId="219" dataCellStyle="Currency" totalsRowCellStyle="Currency"/>
    <tableColumn id="5" xr3:uid="{3F4B3D75-84F6-46B1-9E69-E18A28A31024}" name="Basis"/>
    <tableColumn id="6" xr3:uid="{50B2B1E2-DB69-4B1E-AC5E-336385F98059}" name="Quantity" dataDxfId="218" totalsRowDxfId="217"/>
    <tableColumn id="7" xr3:uid="{A5865439-3450-4EDE-9508-4A5055840409}" name="Total Cost" totalsRowFunction="custom" dataDxfId="216" totalsRowDxfId="215" dataCellStyle="Currency" totalsRowCellStyle="Currency">
      <calculatedColumnFormula>Table72[[#This Row],[Cost]]*Table72[[#This Row],[Quantity]]</calculatedColumnFormula>
      <totalsRowFormula>SUM(Table72[Total Cost])</totalsRowFormula>
    </tableColumn>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44E0AD8-0454-4CCC-B153-818E15AF446F}" name="Table24" displayName="Table24" ref="B10:H14" totalsRowCount="1" headerRowDxfId="214" totalsRowDxfId="213">
  <autoFilter ref="B10:H13" xr:uid="{B44E0AD8-0454-4CCC-B153-818E15AF446F}"/>
  <tableColumns count="7">
    <tableColumn id="1" xr3:uid="{F91A0618-B70B-404E-9E7E-816E0EE89840}" name="Name"/>
    <tableColumn id="2" xr3:uid="{5B5FB88B-835B-4A3F-B6EB-6E45EAA030EC}" name="Position Title"/>
    <tableColumn id="3" xr3:uid="{53BDF278-52B9-42E5-877D-F89520602B1B}" name="Salary"/>
    <tableColumn id="4" xr3:uid="{E6682E8E-9F41-4396-875A-ECE48FF057DB}" name="Basis"/>
    <tableColumn id="5" xr3:uid="{01DE822E-4997-46FB-8214-F54E07942B8D}" name="Time Worked"/>
    <tableColumn id="6" xr3:uid="{68386BAA-1E74-4C68-8620-E0E9E6A5A17E}" name="Fringe Percentage"/>
    <tableColumn id="7" xr3:uid="{134CB47A-4DDB-420D-B21E-3CC4395EDADF}" name="Total Cost" totalsRowFunction="custom" totalsRowDxfId="212">
      <calculatedColumnFormula>D11*F11*G11</calculatedColumnFormula>
      <totalsRowFormula>SUM(Table24[Total Cost])</totalsRowFormula>
    </tableColumn>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EC541796-2A29-4D94-843D-A265B28CFB07}" name="Table243" displayName="Table243" ref="B3:H6" totalsRowCount="1" headerRowDxfId="211" totalsRowDxfId="210">
  <autoFilter ref="B3:H5" xr:uid="{B80CE93B-5A09-4D63-8328-12559518D1E2}"/>
  <tableColumns count="7">
    <tableColumn id="1" xr3:uid="{C8CA694B-E55B-4838-B78C-41F4A2C2CF06}" name="Name" totalsRowDxfId="209"/>
    <tableColumn id="2" xr3:uid="{41347682-E4F1-4E18-B084-F84FCAED885F}" name="Position Title" totalsRowDxfId="208"/>
    <tableColumn id="3" xr3:uid="{94CCACD6-AC89-4A28-8750-262414495120}" name="Salary" totalsRowDxfId="207"/>
    <tableColumn id="4" xr3:uid="{B57ED70B-2F81-481F-AD49-BE7D56CECDB8}" name="Basis" totalsRowDxfId="206"/>
    <tableColumn id="5" xr3:uid="{40EEC50D-5AC8-4594-A2FE-717F0E547925}" name="Time Worked" totalsRowDxfId="205"/>
    <tableColumn id="6" xr3:uid="{7583C6F6-11C6-4672-B6EE-53DF94102119}" name="Percentage" totalsRowDxfId="204"/>
    <tableColumn id="7" xr3:uid="{AAC675AA-E446-4A26-88F2-17460D677742}" name="Total Cost" totalsRowFunction="custom" totalsRowDxfId="203">
      <calculatedColumnFormula>D4*F4*G4</calculatedColumnFormula>
      <totalsRowFormula>SUM(Table243[Total Cost])</totalsRowFormula>
    </tableColumn>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8162452F-FAE6-4A8E-BDA0-8EB3F88D421C}" name="Table544" displayName="Table544" ref="B16:H20" totalsRowCount="1" headerRowDxfId="202" totalsRowDxfId="201">
  <autoFilter ref="B16:H19" xr:uid="{956D55BB-CF00-4ABD-AFE3-C32E32F202CE}"/>
  <tableColumns count="7">
    <tableColumn id="1" xr3:uid="{83EC8056-F810-4B73-AD41-49B95756AFF1}" name="Purpose of Travel" totalsRowDxfId="200"/>
    <tableColumn id="2" xr3:uid="{C2B82ED7-CABB-44EB-9D82-EECBAABFE0CA}" name="Location" totalsRowDxfId="199"/>
    <tableColumn id="3" xr3:uid="{AA78F411-3D9D-42C5-B350-1FAAF375979E}" name="Expense Type" dataDxfId="198" totalsRowDxfId="197"/>
    <tableColumn id="4" xr3:uid="{211D0E39-1FB2-49AB-B9CC-646950DB35F4}" name="Basis" totalsRowDxfId="196"/>
    <tableColumn id="5" xr3:uid="{320C0CB4-9C05-40DA-AF43-569402596B0A}" name="Cost" totalsRowDxfId="195" dataCellStyle="Currency"/>
    <tableColumn id="6" xr3:uid="{E5495FF6-7D76-43AF-B085-1372522602A7}" name="Quantity" totalsRowDxfId="194"/>
    <tableColumn id="7" xr3:uid="{F703B43E-53DC-4E0D-99E8-DF0C057A2CF0}" name="Total Cost" totalsRowFunction="custom" dataDxfId="193" totalsRowDxfId="192">
      <calculatedColumnFormula>Table544[[#This Row],[Cost]]*Table544[[#This Row],[Quantity]]</calculatedColumnFormula>
      <totalsRowFormula>SUM(Table544[Total Cost])</totalsRowFormula>
    </tableColumn>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9FEB07F9-2988-4897-88B6-94107CAACE80}" name="Table645" displayName="Table645" ref="B23:H27" totalsRowCount="1">
  <autoFilter ref="B23:H26" xr:uid="{FF823593-A8AF-42AE-BB98-D0F20419F10A}"/>
  <tableColumns count="7">
    <tableColumn id="1" xr3:uid="{35218B33-6A28-441A-8BF9-1AC810316568}" name="Course Name"/>
    <tableColumn id="2" xr3:uid="{68FE72C9-B25A-4D97-81B7-253A0D6EFF27}" name="Purpose"/>
    <tableColumn id="3" xr3:uid="{9F5D4170-8DE5-4878-BD12-D513827D753A}" name="Loction"/>
    <tableColumn id="4" xr3:uid="{3FD0B700-51A9-4ACD-89FD-EAD4D1CDC0DB}" name="Delivery Method"/>
    <tableColumn id="5" xr3:uid="{6BEA87C9-11CB-47EB-9DFA-3D65FBF296F0}" name="Cost" dataDxfId="191" totalsRowDxfId="190" dataCellStyle="Currency"/>
    <tableColumn id="6" xr3:uid="{DDF3DF3A-361E-4A0B-8730-D2685E7D7D36}" name="# of Staff" dataDxfId="189" totalsRowDxfId="188"/>
    <tableColumn id="7" xr3:uid="{A8221A07-A0C5-4A8D-9845-85014E8D912D}" name="Total Cost" totalsRowFunction="custom" dataDxfId="187" totalsRowDxfId="186" dataCellStyle="Currency">
      <calculatedColumnFormula>Table645[[#This Row],[Cost]]*Table645[[#This Row],['# of Staff]]</calculatedColumnFormula>
      <totalsRowFormula>SUM(Table645[],Table645[Total Cost])</totalsRowFormula>
    </tableColumn>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8E4844D3-678D-4FBE-B9F5-7285B90C92C9}" name="Table746" displayName="Table746" ref="B30:H35" totalsRowCount="1">
  <autoFilter ref="B30:H34" xr:uid="{CAF8363C-9547-475C-8E81-5C80C63BC6CC}"/>
  <tableColumns count="7">
    <tableColumn id="1" xr3:uid="{D467CECD-7768-4803-822F-503C5A236180}" name="Item"/>
    <tableColumn id="2" xr3:uid="{F30B04A5-604E-4316-8E4E-16A3EBC1952F}" name="Type"/>
    <tableColumn id="3" xr3:uid="{38C39BC9-AA26-48C4-88E7-9643C4F0F702}" name="Cost" totalsRowDxfId="185" dataCellStyle="Currency"/>
    <tableColumn id="4" xr3:uid="{EB259298-AE47-4348-90E7-F4C7BC2820C0}" name="Unit" dataDxfId="184" totalsRowDxfId="183" dataCellStyle="Currency"/>
    <tableColumn id="5" xr3:uid="{63DAD145-9686-4A46-B901-CB55B34ED4F9}" name="Basis"/>
    <tableColumn id="6" xr3:uid="{21298167-CCE6-4E26-8FB0-2DCA105CEE63}" name="Quantity" dataDxfId="182" totalsRowDxfId="181"/>
    <tableColumn id="7" xr3:uid="{AE5EE7BF-0A6D-418E-91F9-FDA1A1E07354}" name="Total Cost" totalsRowFunction="custom" dataDxfId="180" totalsRowDxfId="179" dataCellStyle="Currency">
      <calculatedColumnFormula>Table746[[#This Row],[Cost]]*Table746[[#This Row],[Quantity]]</calculatedColumnFormula>
      <totalsRowFormula>SUM(Table746[Total Cost])</totalsRowFormula>
    </tableColumn>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CC79B943-3472-4F1B-A1CB-B323F3897AA0}" name="Table7947" displayName="Table7947" ref="B45:H49" totalsRowCount="1">
  <autoFilter ref="B45:H48" xr:uid="{AD47F05D-9BCE-4EEE-A03B-1FE21C80EE0B}"/>
  <tableColumns count="7">
    <tableColumn id="1" xr3:uid="{F2CEE98A-B506-4B09-8AD0-5A70DB0D535A}" name="Item"/>
    <tableColumn id="2" xr3:uid="{AF626841-A868-4D00-92DC-D32747C6425A}" name="Type"/>
    <tableColumn id="3" xr3:uid="{1D2998F0-1134-4816-BBDE-8F8C0EF01786}" name="Cost" totalsRowDxfId="178" dataCellStyle="Currency" totalsRowCellStyle="Currency"/>
    <tableColumn id="4" xr3:uid="{1AC21CBF-AB08-40F5-958B-6B92841FC2B0}" name="Unit" dataDxfId="177" totalsRowDxfId="176" dataCellStyle="Currency" totalsRowCellStyle="Currency"/>
    <tableColumn id="5" xr3:uid="{E25294FB-78FA-4C2D-93AB-66A56F115411}" name="Basis"/>
    <tableColumn id="6" xr3:uid="{AA60A532-2F66-4746-A8DA-7FEB5FF6CD7B}" name="Quantity" dataDxfId="175" totalsRowDxfId="174"/>
    <tableColumn id="7" xr3:uid="{B2FA9C3B-A548-4FA7-8257-FDDD29776239}" name="Total Cost" totalsRowFunction="custom" dataDxfId="173" totalsRowDxfId="172" dataCellStyle="Currency" totalsRowCellStyle="Currency">
      <calculatedColumnFormula>Table7947[[#This Row],[Cost]]*Table7947[[#This Row],[Quantity]]</calculatedColumnFormula>
      <totalsRowFormula>SUM(Table7947[Total Cost])</totalsRow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84C3463E-8467-49E6-9539-C498A0FD385E}" name="Table51724" displayName="Table51724" ref="B31:H37" totalsRowCount="1" headerRowDxfId="308" dataDxfId="307" totalsRowDxfId="306">
  <autoFilter ref="B31:H36" xr:uid="{84C3463E-8467-49E6-9539-C498A0FD385E}"/>
  <tableColumns count="7">
    <tableColumn id="1" xr3:uid="{49709262-21FA-411F-ABBB-1E39D8C494C5}" name="Purpose of Travel" dataDxfId="305" totalsRowDxfId="304"/>
    <tableColumn id="2" xr3:uid="{E3FFA03C-4305-4413-BB2A-70E027458622}" name="Location" dataDxfId="303" totalsRowDxfId="302"/>
    <tableColumn id="3" xr3:uid="{8396FF0C-DEA4-4C05-A67E-21167A2BEF83}" name="Expense Type" dataDxfId="301" totalsRowDxfId="300"/>
    <tableColumn id="4" xr3:uid="{5711A4B5-8A48-4FE6-A071-288E51CE5C3C}" name="Basis" dataDxfId="299" totalsRowDxfId="298"/>
    <tableColumn id="5" xr3:uid="{99EFE96C-FA92-427C-B646-D2BF8F5293BD}" name="Cost" dataDxfId="297" totalsRowDxfId="296" dataCellStyle="Currency"/>
    <tableColumn id="6" xr3:uid="{B0CAAB96-21EF-4D2D-BF43-1F6DED774DD7}" name="Quantity" dataDxfId="295" totalsRowDxfId="294"/>
    <tableColumn id="7" xr3:uid="{961FD5FE-5AC2-4EAA-A55B-EC857233CD7C}" name="Total Cost" totalsRowFunction="custom" dataDxfId="293" totalsRowDxfId="292">
      <calculatedColumnFormula>Table51724[[#This Row],[Cost]]*Table51724[[#This Row],[Quantity]]</calculatedColumnFormula>
      <totalsRowFormula>SUM(Table51724[Total Cost])</totalsRowFormula>
    </tableColumn>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9E3642D7-4FBB-4AAC-999E-34E3ABDCBE57}" name="Table7248" displayName="Table7248" ref="B38:H42" totalsRowCount="1">
  <autoFilter ref="B38:H41" xr:uid="{C7F6599B-D930-44BE-9E7F-39A3825B7C35}"/>
  <tableColumns count="7">
    <tableColumn id="1" xr3:uid="{3263ACF8-96B7-4A6D-A8BB-5322E92DFB33}" name="Item"/>
    <tableColumn id="2" xr3:uid="{4D7487F8-DA5F-445E-AA47-147448C33440}" name="Type"/>
    <tableColumn id="3" xr3:uid="{82567204-23A3-4823-A99E-82D44660FEAD}" name="Cost" totalsRowDxfId="171" dataCellStyle="Currency" totalsRowCellStyle="Currency"/>
    <tableColumn id="4" xr3:uid="{B0443B90-5BFC-4644-9D4A-287B05E39AB0}" name="Unit" dataDxfId="170" totalsRowDxfId="169" dataCellStyle="Currency" totalsRowCellStyle="Currency"/>
    <tableColumn id="5" xr3:uid="{3A5D28E3-AFA8-4C7F-8C90-91FAC1A42D78}" name="Basis"/>
    <tableColumn id="6" xr3:uid="{BB1FA40B-7738-4904-877C-F57C0CEE29D7}" name="Quantity" dataDxfId="168" totalsRowDxfId="167"/>
    <tableColumn id="7" xr3:uid="{4C6E9816-9441-499A-92C8-8A0F72EE40E5}" name="Total Cost" totalsRowFunction="custom" dataDxfId="166" totalsRowDxfId="165" dataCellStyle="Currency" totalsRowCellStyle="Currency">
      <calculatedColumnFormula>Table7248[[#This Row],[Cost]]*Table7248[[#This Row],[Quantity]]</calculatedColumnFormula>
      <totalsRowFormula>SUM(Table7248[Total Cost])</totalsRowFormula>
    </tableColumn>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D1D89C8E-75CF-47ED-AE5B-20200B68E5EC}" name="Table2449" displayName="Table2449" ref="B9:H13" totalsRowCount="1" headerRowDxfId="164" totalsRowDxfId="163">
  <autoFilter ref="B9:H12" xr:uid="{B44E0AD8-0454-4CCC-B153-818E15AF446F}"/>
  <tableColumns count="7">
    <tableColumn id="1" xr3:uid="{1654B686-67F6-41AA-90B8-ECCC8A955AB5}" name="Name" totalsRowDxfId="162"/>
    <tableColumn id="2" xr3:uid="{76927338-DF82-4410-97E3-A142AD1B4EA2}" name="Position Title" totalsRowDxfId="161"/>
    <tableColumn id="3" xr3:uid="{F1C0B5D9-7BF6-4079-9ADA-E62C0A11EB0E}" name="Salary" totalsRowDxfId="160"/>
    <tableColumn id="4" xr3:uid="{CD7443BC-AF3F-4EFD-B405-FF0419BC9250}" name="Basis" totalsRowDxfId="159"/>
    <tableColumn id="5" xr3:uid="{8822C6E8-85F5-4CAF-A8EE-30A546B00E8D}" name="Time Worked" totalsRowDxfId="158"/>
    <tableColumn id="6" xr3:uid="{C382D826-7144-4841-A696-96B5397405D5}" name="Fringe Percentage" totalsRowDxfId="157"/>
    <tableColumn id="7" xr3:uid="{981D8145-83A4-427A-B26A-50C3382788D0}" name="Total Cost" totalsRowFunction="custom" totalsRowDxfId="156">
      <calculatedColumnFormula>D10*F10*G10</calculatedColumnFormula>
      <totalsRowFormula>SUM(Table2449[Total Cost])</totalsRowFormula>
    </tableColumn>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1F53F108-A43A-4912-A5A3-EA901DAFA60B}" name="Table24350" displayName="Table24350" ref="B3:H7" totalsRowCount="1" headerRowDxfId="155" totalsRowDxfId="154">
  <autoFilter ref="B3:H6" xr:uid="{B80CE93B-5A09-4D63-8328-12559518D1E2}"/>
  <tableColumns count="7">
    <tableColumn id="1" xr3:uid="{4651625B-266E-4831-B31A-80E5BA22769C}" name="Name" totalsRowDxfId="153"/>
    <tableColumn id="2" xr3:uid="{6AA9F4BA-B64E-437C-9F0B-AE5370BF7E0C}" name="Position Title" totalsRowDxfId="152"/>
    <tableColumn id="3" xr3:uid="{2F085AEC-83CC-4965-BB41-8AD600C40683}" name="Salary" totalsRowDxfId="151"/>
    <tableColumn id="4" xr3:uid="{CAC7BF12-CEE2-4BF6-9CAA-216E68F2F94B}" name="Basis" totalsRowDxfId="150"/>
    <tableColumn id="5" xr3:uid="{464BCE61-C91E-45A8-9B5B-CA94871CE618}" name="Time Worked" totalsRowDxfId="149"/>
    <tableColumn id="6" xr3:uid="{89D1256E-5AB2-4018-8BD0-9B764C3ECBED}" name="Percentage" totalsRowDxfId="148"/>
    <tableColumn id="7" xr3:uid="{83BB6BF4-49AA-4317-AB6D-498A7948DC94}" name="Total Cost" totalsRowFunction="custom" totalsRowDxfId="147">
      <calculatedColumnFormula>D4*F4*G4</calculatedColumnFormula>
      <totalsRowFormula>SUM(Table24350[Total Cost])</totalsRowFormula>
    </tableColumn>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C49C9704-2C7F-4461-8385-CD3EF36B21B5}" name="Table54451" displayName="Table54451" ref="B17:H21" totalsRowCount="1" headerRowDxfId="146" totalsRowDxfId="145">
  <autoFilter ref="B17:H20" xr:uid="{956D55BB-CF00-4ABD-AFE3-C32E32F202CE}"/>
  <tableColumns count="7">
    <tableColumn id="1" xr3:uid="{821295EF-277E-43D4-A415-8C74AB896D82}" name="Purpose of Travel" totalsRowDxfId="144"/>
    <tableColumn id="2" xr3:uid="{6BB5EF34-7CA5-45F2-9A04-C5E6B3CE4FA5}" name="Location" totalsRowDxfId="143"/>
    <tableColumn id="3" xr3:uid="{BC1C2840-D8A8-46A9-AD4E-D14CF04B1067}" name="Expense Type" dataDxfId="142" totalsRowDxfId="141"/>
    <tableColumn id="4" xr3:uid="{0AC286E0-2024-4234-9CDC-9CC05C777B7A}" name="Basis" totalsRowDxfId="140"/>
    <tableColumn id="5" xr3:uid="{3080C8AE-3EE6-443D-A2FA-A5662194D58C}" name="Cost" totalsRowDxfId="139" dataCellStyle="Currency"/>
    <tableColumn id="6" xr3:uid="{FFBA479E-6C44-48F8-BA2E-D2FF1D51A131}" name="Quantity" totalsRowDxfId="138"/>
    <tableColumn id="7" xr3:uid="{38A8B8D6-3E7C-4605-BE3B-2F0BBD49B313}" name="Total Cost" totalsRowFunction="custom" dataDxfId="137" totalsRowDxfId="136">
      <calculatedColumnFormula>Table54451[[#This Row],[Cost]]*Table54451[[#This Row],[Quantity]]</calculatedColumnFormula>
      <totalsRowFormula>SUM(Table54451[Total Cost])</totalsRowFormula>
    </tableColumn>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5FEE0F3B-C91A-483C-968B-1F0A1034498E}" name="Table64552" displayName="Table64552" ref="B24:H28" totalsRowCount="1">
  <autoFilter ref="B24:H27" xr:uid="{FF823593-A8AF-42AE-BB98-D0F20419F10A}"/>
  <tableColumns count="7">
    <tableColumn id="1" xr3:uid="{9723DFB5-0608-4F54-8BA9-9DA3A1BEC5ED}" name="Course Name"/>
    <tableColumn id="2" xr3:uid="{34838D38-9FB6-4FB3-B819-3080249E0DA6}" name="Purpose"/>
    <tableColumn id="3" xr3:uid="{251AA5D7-F2F6-46CC-B016-21919A5DAD6B}" name="Loction"/>
    <tableColumn id="4" xr3:uid="{41A5F3EB-498A-42B8-8535-CA647E41470F}" name="Delivery Method"/>
    <tableColumn id="5" xr3:uid="{D8409B8F-57D0-4732-9B7D-B23D29BBCAF3}" name="Cost" dataDxfId="135" totalsRowDxfId="134" dataCellStyle="Currency"/>
    <tableColumn id="6" xr3:uid="{998B5D89-CC48-4696-8A1D-DDBA0D275413}" name="# of Staff" dataDxfId="133" totalsRowDxfId="132"/>
    <tableColumn id="7" xr3:uid="{85204551-44B5-49E1-83D4-EF8BE74566F9}" name="Total Cost" totalsRowFunction="custom" dataDxfId="131" totalsRowDxfId="130" dataCellStyle="Currency">
      <calculatedColumnFormula>Table64552[[#This Row],[Cost]]*Table64552[[#This Row],['# of Staff]]</calculatedColumnFormula>
      <totalsRowFormula>SUM(Table64552[],Table64552[Total Cost])</totalsRowFormula>
    </tableColumn>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93F2994A-8BF3-40D6-9DBB-444C86E2C04B}" name="Table74653" displayName="Table74653" ref="B31:H35" totalsRowCount="1">
  <autoFilter ref="B31:H34" xr:uid="{CAF8363C-9547-475C-8E81-5C80C63BC6CC}"/>
  <tableColumns count="7">
    <tableColumn id="1" xr3:uid="{F548BFF4-7407-484B-9F4B-F1EAA0CF85DA}" name="Item"/>
    <tableColumn id="2" xr3:uid="{CDAECEE1-825C-4E2A-8E05-3CB61190B30D}" name="Type"/>
    <tableColumn id="3" xr3:uid="{57B96C12-FC61-42A7-AD07-DAD25781E233}" name="Cost" totalsRowDxfId="129" dataCellStyle="Currency" totalsRowCellStyle="Currency"/>
    <tableColumn id="4" xr3:uid="{27D1EF76-7FE5-4DCF-9F1C-EE2AA27D1417}" name="Unit" dataDxfId="128" totalsRowDxfId="127" dataCellStyle="Currency" totalsRowCellStyle="Currency"/>
    <tableColumn id="5" xr3:uid="{09A07986-B887-4F7C-905C-B649E5A70784}" name="Basis"/>
    <tableColumn id="6" xr3:uid="{38CBABD4-43F5-4B74-A29C-9AF9211F8559}" name="Quantity" dataDxfId="126" totalsRowDxfId="125"/>
    <tableColumn id="7" xr3:uid="{FC45C629-EAF0-48A5-945F-448098183C19}" name="Total Cost" totalsRowFunction="custom" dataDxfId="124" totalsRowDxfId="123" dataCellStyle="Currency" totalsRowCellStyle="Currency">
      <calculatedColumnFormula>Table74653[[#This Row],[Cost]]*Table74653[[#This Row],[Quantity]]</calculatedColumnFormula>
      <totalsRowFormula>SUM(Table74653[Total Cost])</totalsRowFormula>
    </tableColumn>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3C112ECE-8656-4D4C-B554-DC95BFE9AE75}" name="Table794754" displayName="Table794754" ref="B45:H49" totalsRowCount="1">
  <autoFilter ref="B45:H48" xr:uid="{AD47F05D-9BCE-4EEE-A03B-1FE21C80EE0B}"/>
  <tableColumns count="7">
    <tableColumn id="1" xr3:uid="{D07AB19B-9E08-4939-9FD1-14E3C05F827B}" name="Item"/>
    <tableColumn id="2" xr3:uid="{2B4AC63A-AE60-4B9A-99AE-79E2A1672926}" name="Type"/>
    <tableColumn id="3" xr3:uid="{4814DDF2-6EF6-47D0-8E7C-051C6A6DFB64}" name="Cost" totalsRowDxfId="122" dataCellStyle="Currency" totalsRowCellStyle="Currency"/>
    <tableColumn id="4" xr3:uid="{D4C7942F-E256-4535-905C-C92CAC2D1BF5}" name="Unit" dataDxfId="121" totalsRowDxfId="120" dataCellStyle="Currency" totalsRowCellStyle="Currency"/>
    <tableColumn id="5" xr3:uid="{77356E8F-8F01-4B56-A7C8-357E5C4D64F6}" name="Basis"/>
    <tableColumn id="6" xr3:uid="{6F2DFA87-C074-4246-9C24-653F244ADE98}" name="Quantity" dataDxfId="119" totalsRowDxfId="118"/>
    <tableColumn id="7" xr3:uid="{39B6C48F-5616-46B4-9A75-D327CCC430DC}" name="Total Cost" totalsRowFunction="custom" dataDxfId="117" totalsRowDxfId="116" dataCellStyle="Currency" totalsRowCellStyle="Currency">
      <calculatedColumnFormula>Table794754[[#This Row],[Cost]]*Table794754[[#This Row],[Quantity]]</calculatedColumnFormula>
      <totalsRowFormula>SUM(Table794754[Total Cost])</totalsRowFormula>
    </tableColumn>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4B9CF75D-83A7-41D2-91C0-E9094FE32AC7}" name="Table724855" displayName="Table724855" ref="B38:H42" totalsRowCount="1">
  <autoFilter ref="B38:H41" xr:uid="{C7F6599B-D930-44BE-9E7F-39A3825B7C35}"/>
  <tableColumns count="7">
    <tableColumn id="1" xr3:uid="{C2469BA0-BEE6-42FF-9AA2-F54D2D89014C}" name="Item"/>
    <tableColumn id="2" xr3:uid="{5CA36337-5C25-4853-9289-C08B0D966885}" name="Type"/>
    <tableColumn id="3" xr3:uid="{5B1CD882-C718-4D6B-A5DA-7CB4AD8798F4}" name="Cost" totalsRowDxfId="115" dataCellStyle="Currency" totalsRowCellStyle="Currency"/>
    <tableColumn id="4" xr3:uid="{87AB97B5-7055-467F-B05C-5C35CD1E1722}" name="Unit" dataDxfId="114" totalsRowDxfId="113" dataCellStyle="Currency" totalsRowCellStyle="Currency"/>
    <tableColumn id="5" xr3:uid="{D4A1B87C-6639-4759-BEA1-BB2B90A6B079}" name="Basis"/>
    <tableColumn id="6" xr3:uid="{CA5FE1A3-B3B5-4D31-88E1-BEF1D163F386}" name="Quantity" dataDxfId="112" totalsRowDxfId="111"/>
    <tableColumn id="7" xr3:uid="{DB4A8473-FC3F-466C-899D-EC8CE97076A1}" name="Total Cost" totalsRowFunction="custom" dataDxfId="110" totalsRowDxfId="109" dataCellStyle="Currency" totalsRowCellStyle="Currency">
      <calculatedColumnFormula>Table724855[[#This Row],[Cost]]*Table724855[[#This Row],[Quantity]]</calculatedColumnFormula>
      <totalsRowFormula>SUM(Table724855[Total Cost])</totalsRowFormula>
    </tableColumn>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1452DAAC-60FB-4D79-9A94-C46CC018B881}" name="Table244956" displayName="Table244956" ref="B10:H14" totalsRowCount="1" headerRowDxfId="108" totalsRowDxfId="107">
  <autoFilter ref="B10:H13" xr:uid="{B44E0AD8-0454-4CCC-B153-818E15AF446F}"/>
  <tableColumns count="7">
    <tableColumn id="1" xr3:uid="{49F83C7F-1791-4782-B0C5-FA2E3F049C90}" name="Name" totalsRowDxfId="106"/>
    <tableColumn id="2" xr3:uid="{D7FDC0BA-A7B7-4089-AEE8-B6B2370BA909}" name="Position Title" totalsRowDxfId="105"/>
    <tableColumn id="3" xr3:uid="{D0112EF2-334A-4AEB-8FE1-D61DF72AE1F4}" name="Salary" totalsRowDxfId="104"/>
    <tableColumn id="4" xr3:uid="{CCD05FBD-C1A6-4912-88D0-05BE0A369FBB}" name="Basis" totalsRowDxfId="103"/>
    <tableColumn id="5" xr3:uid="{2A5D5819-76BB-4FA5-833F-74CF6CD6ADF3}" name="Time Worked" totalsRowDxfId="102"/>
    <tableColumn id="6" xr3:uid="{0DD85E38-9D2D-451D-BACA-8D08C0BE3744}" name="Fringe Percentage" totalsRowDxfId="101"/>
    <tableColumn id="7" xr3:uid="{11442A81-26E2-4929-A816-8D53C202D60F}" name="Total Cost" totalsRowFunction="custom" totalsRowDxfId="100">
      <calculatedColumnFormula>D11*F11*G11</calculatedColumnFormula>
      <totalsRowFormula>SUM(Table244956[Total Cost])</totalsRowFormula>
    </tableColumn>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61812418-E248-47E7-A97F-B31337D152D2}" name="Table2435057" displayName="Table2435057" ref="B3:H7" totalsRowCount="1" headerRowDxfId="99" totalsRowDxfId="98">
  <autoFilter ref="B3:H6" xr:uid="{B80CE93B-5A09-4D63-8328-12559518D1E2}"/>
  <tableColumns count="7">
    <tableColumn id="1" xr3:uid="{C2DA661D-10D9-4F9F-9BF3-5B024729A525}" name="Name" totalsRowDxfId="97"/>
    <tableColumn id="2" xr3:uid="{502D4213-7116-4035-BFE4-E8106A501494}" name="Position Title" totalsRowDxfId="96"/>
    <tableColumn id="3" xr3:uid="{1F8272A5-AEF6-4716-BD72-3FE397F37FE9}" name="Salary" totalsRowDxfId="95"/>
    <tableColumn id="4" xr3:uid="{646C1FC7-4FA1-452A-8D8C-1A31B32B7486}" name="Basis" totalsRowDxfId="94"/>
    <tableColumn id="5" xr3:uid="{FF612503-8415-42A8-A64E-30154C157278}" name="Time Worked" totalsRowDxfId="93"/>
    <tableColumn id="6" xr3:uid="{CF7CCFAD-7FAD-43AF-9349-1BA145208B45}" name="Percentage" totalsRowDxfId="92"/>
    <tableColumn id="7" xr3:uid="{B51D7BD0-07AE-4CF1-8DB8-1763F2C5A51C}" name="Total Cost" totalsRowFunction="custom" totalsRowDxfId="91">
      <calculatedColumnFormula>D4*F4*G4</calculatedColumnFormula>
      <totalsRowFormula>SUM(Table2435057[Total Cost])</totalsRow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20C8D69E-04E5-4F3B-BE60-24F4C9456BA3}" name="Table61825" displayName="Table61825" ref="B40:H44" totalsRowCount="1">
  <autoFilter ref="B40:H43" xr:uid="{20C8D69E-04E5-4F3B-BE60-24F4C9456BA3}"/>
  <tableColumns count="7">
    <tableColumn id="1" xr3:uid="{56BEC3C4-DAF4-4B9B-B7FA-1D4E9DE7E1C9}" name="Course Name"/>
    <tableColumn id="2" xr3:uid="{8667F48C-52D7-49FB-A556-E8F892D5EDB0}" name="Purpose"/>
    <tableColumn id="3" xr3:uid="{43B1CDD7-935D-4F95-B7C2-0BC7D32C836C}" name="Location"/>
    <tableColumn id="4" xr3:uid="{22BAE0EA-AF09-480D-829B-88B2471964DA}" name="Delivery Method"/>
    <tableColumn id="5" xr3:uid="{41E144CE-A183-46DD-A386-53920063DA51}" name="Cost" dataDxfId="291" totalsRowDxfId="290" dataCellStyle="Currency"/>
    <tableColumn id="6" xr3:uid="{9ECAFE38-BC31-46BE-A786-8EEA0D807EE5}" name="# of Staff" dataDxfId="289" totalsRowDxfId="288"/>
    <tableColumn id="7" xr3:uid="{8AA9638A-5B58-42ED-A829-E735C56866DA}" name="Total Cost" totalsRowFunction="custom" dataDxfId="287" totalsRowDxfId="286" dataCellStyle="Currency">
      <calculatedColumnFormula>Table61825[[#This Row],[Cost]]*Table61825[[#This Row],['# of Staff]]</calculatedColumnFormula>
      <totalsRowFormula>SUM(Table61825[],Table61825[Total Cost])</totalsRowFormula>
    </tableColumn>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B307F249-383A-4A80-AFC6-CDC9D6425F57}" name="Table5445158" displayName="Table5445158" ref="B17:H21" totalsRowCount="1" headerRowDxfId="90" totalsRowDxfId="89">
  <autoFilter ref="B17:H20" xr:uid="{956D55BB-CF00-4ABD-AFE3-C32E32F202CE}"/>
  <tableColumns count="7">
    <tableColumn id="1" xr3:uid="{4FCF6701-CB49-4D92-A0CA-9A1F1B4653F0}" name="Purpose of Travel" totalsRowDxfId="88"/>
    <tableColumn id="2" xr3:uid="{7C247847-5AAB-499E-B75B-FB730C4099AD}" name="Location" totalsRowDxfId="87"/>
    <tableColumn id="3" xr3:uid="{6ADB93D1-CE4A-47BD-BB3C-1AACE0A8E6AE}" name="Expense Type" dataDxfId="86" totalsRowDxfId="85"/>
    <tableColumn id="4" xr3:uid="{AC492C69-917E-484C-8F2A-C073FDD42A5E}" name="Basis" totalsRowDxfId="84"/>
    <tableColumn id="5" xr3:uid="{0BDDC44A-31C9-4DAB-8413-4BAD40BF2075}" name="Cost" totalsRowDxfId="83" dataCellStyle="Currency"/>
    <tableColumn id="6" xr3:uid="{A033AC30-AFDD-4607-A84B-8D4A5BA2748B}" name="Quantity" totalsRowDxfId="82"/>
    <tableColumn id="7" xr3:uid="{0C6BAA70-1B4F-4C24-83CF-F2356C63D20F}" name="Total Cost" totalsRowFunction="custom" dataDxfId="81" totalsRowDxfId="80">
      <calculatedColumnFormula>Table5445158[[#This Row],[Cost]]*Table5445158[[#This Row],[Quantity]]</calculatedColumnFormula>
      <totalsRowFormula>SUM(Table5445158[Total Cost])</totalsRowFormula>
    </tableColumn>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D0286423-B78F-4536-88FD-EB906D9CEC20}" name="Table6455259" displayName="Table6455259" ref="B24:H28" totalsRowCount="1">
  <autoFilter ref="B24:H27" xr:uid="{FF823593-A8AF-42AE-BB98-D0F20419F10A}"/>
  <tableColumns count="7">
    <tableColumn id="1" xr3:uid="{99CF5E6A-DBFD-4316-BE12-02E6FBD31115}" name="Course Name"/>
    <tableColumn id="2" xr3:uid="{3DFE3A6A-83DB-49B4-B801-EA622EBA80D1}" name="Purpose"/>
    <tableColumn id="3" xr3:uid="{EA4F82BB-FCF9-407E-967B-CF8542D59A2E}" name="Loction"/>
    <tableColumn id="4" xr3:uid="{3CF9DAC8-8D88-4E60-9BA5-AAA699B0B247}" name="Delivery Method"/>
    <tableColumn id="5" xr3:uid="{84A32B99-7B2A-431A-AD11-7D4DFBC48BD7}" name="Cost" dataDxfId="79" totalsRowDxfId="78" dataCellStyle="Currency"/>
    <tableColumn id="6" xr3:uid="{A1B99FF6-EBAA-4A66-B243-807B9C15E671}" name="# of Staff" dataDxfId="77" totalsRowDxfId="76"/>
    <tableColumn id="7" xr3:uid="{AC3CA99A-D918-4A0F-BE08-851CA3BC5168}" name="Total Cost" totalsRowFunction="custom" dataDxfId="75" totalsRowDxfId="74" dataCellStyle="Currency">
      <calculatedColumnFormula>Table6455259[[#This Row],[Cost]]*Table6455259[[#This Row],['# of Staff]]</calculatedColumnFormula>
      <totalsRowFormula>SUM(Table6455259[],Table6455259[Total Cost])</totalsRowFormula>
    </tableColumn>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AB098B21-78CF-4ADF-9535-DA593D470368}" name="Table7465360" displayName="Table7465360" ref="B31:H36" totalsRowCount="1">
  <autoFilter ref="B31:H35" xr:uid="{CAF8363C-9547-475C-8E81-5C80C63BC6CC}"/>
  <tableColumns count="7">
    <tableColumn id="1" xr3:uid="{697F901A-E393-48E8-8A5A-60F2B8811D65}" name="Item"/>
    <tableColumn id="2" xr3:uid="{40B9BE12-5254-4013-AC9E-C721131105F7}" name="Type"/>
    <tableColumn id="3" xr3:uid="{AEFBEE11-7FCD-4800-8931-B89654222B85}" name="Cost" totalsRowDxfId="73" dataCellStyle="Currency" totalsRowCellStyle="Currency"/>
    <tableColumn id="4" xr3:uid="{EC1463C6-039A-4E6C-A8D4-387B5195ED5D}" name="Unit" dataDxfId="72" totalsRowDxfId="71" dataCellStyle="Currency" totalsRowCellStyle="Currency"/>
    <tableColumn id="5" xr3:uid="{A23EC9ED-C7D4-4686-A5C7-400FB166BDC5}" name="Basis"/>
    <tableColumn id="6" xr3:uid="{756A1A66-48D7-4C22-93E7-E23A167DEA6F}" name="Quantity" dataDxfId="70" totalsRowDxfId="69"/>
    <tableColumn id="7" xr3:uid="{7FB5FAE8-CC1B-4E66-998A-89E52CC44DB1}" name="Total Cost" totalsRowFunction="custom" dataDxfId="68" totalsRowDxfId="67" dataCellStyle="Currency" totalsRowCellStyle="Currency">
      <calculatedColumnFormula>Table7465360[[#This Row],[Cost]]*Table7465360[[#This Row],[Quantity]]</calculatedColumnFormula>
      <totalsRowFormula>SUM(Table7465360[Total Cost])</totalsRowFormula>
    </tableColumn>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F41255F4-B3A4-4C12-BDFA-124014605785}" name="Table79475461" displayName="Table79475461" ref="B47:H51" totalsRowCount="1">
  <autoFilter ref="B47:H50" xr:uid="{AD47F05D-9BCE-4EEE-A03B-1FE21C80EE0B}"/>
  <tableColumns count="7">
    <tableColumn id="1" xr3:uid="{A61FC2D0-F354-4BCB-B4FC-99F7A22D49AB}" name="Item"/>
    <tableColumn id="2" xr3:uid="{E8F8796E-2250-485E-BEF3-FC6AFAE5406A}" name="Type"/>
    <tableColumn id="3" xr3:uid="{10A33D14-82AD-48C8-A353-2A4A0326E72E}" name="Cost" totalsRowDxfId="66" dataCellStyle="Currency" totalsRowCellStyle="Currency"/>
    <tableColumn id="4" xr3:uid="{11E007D8-8A5C-4C72-B285-F8E71B6F4595}" name="Unit" dataDxfId="65" totalsRowDxfId="64" dataCellStyle="Currency" totalsRowCellStyle="Currency"/>
    <tableColumn id="5" xr3:uid="{61E4DA1F-D315-4763-A1B2-9B307A14E540}" name="Basis"/>
    <tableColumn id="6" xr3:uid="{93B01EB8-2454-4847-9AF5-928EA589100F}" name="Quantity" dataDxfId="63" totalsRowDxfId="62"/>
    <tableColumn id="7" xr3:uid="{1C25CCBB-B42F-4904-83B6-1304EFD050C1}" name="Total Cost" totalsRowFunction="custom" dataDxfId="61" totalsRowDxfId="60" dataCellStyle="Currency" totalsRowCellStyle="Currency">
      <calculatedColumnFormula>Table79475461[[#This Row],[Cost]]*Table79475461[[#This Row],[Quantity]]</calculatedColumnFormula>
      <totalsRowFormula>SUM(Table79475461[Total Cost])</totalsRowFormula>
    </tableColumn>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5438B41B-D535-41D8-9CE3-20282B1E9C71}" name="Table72485562" displayName="Table72485562" ref="B39:H44" totalsRowCount="1">
  <autoFilter ref="B39:H43" xr:uid="{C7F6599B-D930-44BE-9E7F-39A3825B7C35}"/>
  <tableColumns count="7">
    <tableColumn id="1" xr3:uid="{2B8A531B-973E-42AF-8336-56C555EAF86A}" name="Item"/>
    <tableColumn id="2" xr3:uid="{6FF32130-ECEE-41E4-8934-D89C0002FBE5}" name="Type"/>
    <tableColumn id="3" xr3:uid="{4A47D68C-5582-4866-9A10-2586880F3239}" name="Cost" totalsRowDxfId="59" dataCellStyle="Currency" totalsRowCellStyle="Currency"/>
    <tableColumn id="4" xr3:uid="{FF7EB8F2-D6D3-487A-AAB1-DBE8623D8594}" name="Unit" dataDxfId="58" totalsRowDxfId="57" dataCellStyle="Currency" totalsRowCellStyle="Currency"/>
    <tableColumn id="5" xr3:uid="{2839C81B-F92C-450F-BAA2-92B06ECD2717}" name="Basis"/>
    <tableColumn id="6" xr3:uid="{02568071-9DE9-4CDD-A46E-51E59CC723E9}" name="Quantity" dataDxfId="56" totalsRowDxfId="55"/>
    <tableColumn id="7" xr3:uid="{FCD19BBB-F6FB-41AE-BC9F-0DC98B7DAE83}" name="Total Cost" totalsRowFunction="custom" dataDxfId="54" totalsRowDxfId="53" dataCellStyle="Currency" totalsRowCellStyle="Currency">
      <calculatedColumnFormula>Table72485562[[#This Row],[Cost]]*Table72485562[[#This Row],[Quantity]]</calculatedColumnFormula>
      <totalsRowFormula>SUM(Table72485562[Total Cost])</totalsRowFormula>
    </tableColumn>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A6439C32-C0B8-4D75-A828-C8CFC9A9925E}" name="Table24495663" displayName="Table24495663" ref="B10:H14" totalsRowCount="1" headerRowDxfId="52" totalsRowDxfId="51">
  <autoFilter ref="B10:H13" xr:uid="{B44E0AD8-0454-4CCC-B153-818E15AF446F}"/>
  <tableColumns count="7">
    <tableColumn id="1" xr3:uid="{D2D718D8-B378-4C76-8DFD-43BC6CBBC65D}" name="Name" totalsRowDxfId="50"/>
    <tableColumn id="2" xr3:uid="{0EC9910B-C2D2-477E-959A-8D1E17A494DD}" name="Position Title" totalsRowDxfId="49"/>
    <tableColumn id="3" xr3:uid="{55884EAF-97EE-42FD-9404-E87975544BAD}" name="Salary" totalsRowDxfId="48"/>
    <tableColumn id="4" xr3:uid="{F1C9829A-6CEA-423C-8D7E-113475E3C3EE}" name="Basis" totalsRowDxfId="47"/>
    <tableColumn id="5" xr3:uid="{55AA20A2-8668-44AE-8CA9-5C84AE005FF9}" name="Time Worked" totalsRowDxfId="46"/>
    <tableColumn id="6" xr3:uid="{B076D364-816B-4A52-B4F5-BFAB9CFB2E0B}" name="Fringe Percentage" totalsRowDxfId="45"/>
    <tableColumn id="7" xr3:uid="{C241B791-EE3B-446A-8347-5A879BEF063A}" name="Total Cost" totalsRowFunction="custom" totalsRowDxfId="44">
      <calculatedColumnFormula>D11*F11*G11</calculatedColumnFormula>
      <totalsRowFormula>SUM(Table24495663[Total Cost])</totalsRowFormula>
    </tableColumn>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A339662A-B2C6-4649-B050-CBB57425EE84}" name="Table243505764" displayName="Table243505764" ref="B3:H7" totalsRowCount="1" headerRowDxfId="43" totalsRowDxfId="42">
  <autoFilter ref="B3:H6" xr:uid="{B80CE93B-5A09-4D63-8328-12559518D1E2}"/>
  <tableColumns count="7">
    <tableColumn id="1" xr3:uid="{44803EF2-DE58-4811-A53E-D79026DE7822}" name="Name"/>
    <tableColumn id="2" xr3:uid="{5F449676-2C2C-4DC6-9357-6E4434CF3024}" name="Position Title"/>
    <tableColumn id="3" xr3:uid="{F667E33A-FD01-44E4-A4C5-7D88F2B574AE}" name="Salary"/>
    <tableColumn id="4" xr3:uid="{8C2AAD05-9E9A-4EEA-91E8-EA631BACBF92}" name="Basis"/>
    <tableColumn id="5" xr3:uid="{C50C5E50-4653-415E-B74E-5DE77A371713}" name="Time Worked"/>
    <tableColumn id="6" xr3:uid="{185BEFF5-DCF5-4428-B78B-556936959E2F}" name="Percentage"/>
    <tableColumn id="7" xr3:uid="{4873F742-EF48-401F-8853-F1DA756961F6}" name="Total Cost" totalsRowFunction="custom" totalsRowDxfId="41">
      <calculatedColumnFormula>D4*F4*G4</calculatedColumnFormula>
      <totalsRowFormula>SUM(Table243505764[Total Cost])</totalsRowFormula>
    </tableColumn>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275AFBB6-9DB8-4879-902F-AD52E96CC104}" name="Table544515865" displayName="Table544515865" ref="B17:H21" totalsRowCount="1" headerRowDxfId="40" totalsRowDxfId="39">
  <autoFilter ref="B17:H20" xr:uid="{956D55BB-CF00-4ABD-AFE3-C32E32F202CE}"/>
  <tableColumns count="7">
    <tableColumn id="1" xr3:uid="{EA8639F9-0804-445A-9B03-AF31DD4141EB}" name="Purpose of Travel" totalsRowDxfId="38"/>
    <tableColumn id="2" xr3:uid="{2AD39CCB-7481-43F2-84E9-C3CFC58DA147}" name="Location" totalsRowDxfId="37"/>
    <tableColumn id="3" xr3:uid="{18D5939F-DC58-4728-A5FA-3C7AB64CC460}" name="Expense Type" dataDxfId="36" totalsRowDxfId="35"/>
    <tableColumn id="4" xr3:uid="{3D485ED6-44D0-4E9D-9A6F-3AE220275143}" name="Basis" totalsRowDxfId="34"/>
    <tableColumn id="5" xr3:uid="{76DCE698-4B49-476D-97FA-30EDAEAE3D24}" name="Cost" totalsRowDxfId="33" dataCellStyle="Currency"/>
    <tableColumn id="6" xr3:uid="{AAAE40B8-712B-4E84-A895-BDB6EA361D37}" name="Quantity" totalsRowDxfId="32"/>
    <tableColumn id="7" xr3:uid="{14325AD6-9CB8-469A-AD31-D0A6C2B0F1FE}" name="Total Cost" totalsRowFunction="custom" dataDxfId="31" totalsRowDxfId="30">
      <calculatedColumnFormula>Table544515865[[#This Row],[Cost]]*Table544515865[[#This Row],[Quantity]]</calculatedColumnFormula>
      <totalsRowFormula>SUM(Table544515865[Total Cost])</totalsRowFormula>
    </tableColumn>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2AA8C736-F535-4561-9CFB-1E0D17A18CFF}" name="Table645525966" displayName="Table645525966" ref="B24:H28" totalsRowCount="1">
  <autoFilter ref="B24:H27" xr:uid="{FF823593-A8AF-42AE-BB98-D0F20419F10A}"/>
  <tableColumns count="7">
    <tableColumn id="1" xr3:uid="{D03C9F71-3A91-4F9F-82AD-10DC9EE311D3}" name="Course Name"/>
    <tableColumn id="2" xr3:uid="{1A81AC7D-1791-4256-B8BB-603C67B03BC5}" name="Purpose"/>
    <tableColumn id="3" xr3:uid="{EE3E76EF-930F-41AD-95C6-EBC1E1BB6DCA}" name="Loction"/>
    <tableColumn id="4" xr3:uid="{00A78B1C-3C9B-4210-BE51-9754237B8F4A}" name="Delivery Method"/>
    <tableColumn id="5" xr3:uid="{248A765E-7F01-4104-96B2-72B7C85CCAE7}" name="Cost" dataDxfId="29" totalsRowDxfId="28" dataCellStyle="Currency"/>
    <tableColumn id="6" xr3:uid="{4282B548-E6F1-48C6-B581-9801514E8758}" name="# of Staff" dataDxfId="27" totalsRowDxfId="26"/>
    <tableColumn id="7" xr3:uid="{48BB654C-08FB-40EB-999B-BA734BEE7504}" name="Total Cost" totalsRowFunction="custom" dataDxfId="25" totalsRowDxfId="24" dataCellStyle="Currency">
      <calculatedColumnFormula>Table645525966[[#This Row],[Cost]]*Table645525966[[#This Row],['# of Staff]]</calculatedColumnFormula>
      <totalsRowFormula>SUM(Table645525966[],Table645525966[Total Cost])</totalsRowFormula>
    </tableColumn>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4C416D42-85C9-4DF2-A5ED-671CEC9C24C3}" name="Table746536067" displayName="Table746536067" ref="B31:H36" totalsRowCount="1">
  <autoFilter ref="B31:H35" xr:uid="{CAF8363C-9547-475C-8E81-5C80C63BC6CC}"/>
  <tableColumns count="7">
    <tableColumn id="1" xr3:uid="{D49C4FDA-BD3F-40A5-BF32-31E1465E6569}" name="Item"/>
    <tableColumn id="2" xr3:uid="{BB2BDCCE-99B7-40A3-B6C6-E6F4C597F8A4}" name="Type"/>
    <tableColumn id="3" xr3:uid="{0C256487-6D44-42D8-96E7-7285CAE6BBD7}" name="Cost" totalsRowDxfId="23" dataCellStyle="Currency" totalsRowCellStyle="Currency"/>
    <tableColumn id="4" xr3:uid="{B5EFBE7E-1284-4B26-BD47-8061A3D4804D}" name="Unit" dataDxfId="22" totalsRowDxfId="21" dataCellStyle="Currency" totalsRowCellStyle="Currency"/>
    <tableColumn id="5" xr3:uid="{48B37C7A-2278-4488-A282-FF086BA0A1AB}" name="Basis"/>
    <tableColumn id="6" xr3:uid="{9AB844EA-3B8E-4BEE-88C5-BA701B6D6067}" name="Quantity" dataDxfId="20" totalsRowDxfId="19"/>
    <tableColumn id="7" xr3:uid="{12FB92C6-89CA-4A30-A8A1-D1B136A65627}" name="Total Cost" totalsRowFunction="custom" dataDxfId="18" totalsRowDxfId="17" dataCellStyle="Currency" totalsRowCellStyle="Currency">
      <calculatedColumnFormula>Table746536067[[#This Row],[Cost]]*Table746536067[[#This Row],[Quantity]]</calculatedColumnFormula>
      <totalsRowFormula>SUM(Table746536067[Total Cost])</totalsRowFormula>
    </tableColumn>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B81F0975-867D-454C-9DBC-1BD3F9BEAC03}" name="Table71926" displayName="Table71926" ref="B47:H52" totalsRowCount="1">
  <autoFilter ref="B47:H51" xr:uid="{B81F0975-867D-454C-9DBC-1BD3F9BEAC03}"/>
  <tableColumns count="7">
    <tableColumn id="1" xr3:uid="{D6D3F055-A39E-48BF-9F95-82B89BA48362}" name="Item"/>
    <tableColumn id="2" xr3:uid="{57811910-ED75-4EFB-8C7F-07AA7D802B2E}" name="Type"/>
    <tableColumn id="3" xr3:uid="{52038472-304E-4F8B-892F-946885CABA82}" name="Cost" totalsRowDxfId="285" dataCellStyle="Currency"/>
    <tableColumn id="4" xr3:uid="{DBED2D9C-BB11-49A0-8F85-0FBA13FD8511}" name="Unit" dataDxfId="284" totalsRowDxfId="283" dataCellStyle="Currency"/>
    <tableColumn id="5" xr3:uid="{DBA6504F-9603-45F7-8880-7C0FD83B4E66}" name="Basis"/>
    <tableColumn id="6" xr3:uid="{8B37EF46-FAFB-41EC-8354-2EA2D2D3C2E9}" name="Quantity" dataDxfId="282" totalsRowDxfId="281"/>
    <tableColumn id="7" xr3:uid="{BD7D0FD2-1996-4676-8F2A-627EEB6E5162}" name="Total Cost" totalsRowFunction="custom" dataDxfId="280" totalsRowDxfId="279" dataCellStyle="Currency">
      <calculatedColumnFormula>Table71926[[#This Row],[Cost]]*Table71926[[#This Row],[Quantity]]</calculatedColumnFormula>
      <totalsRowFormula>SUM(Table71926[Total Cost])</totalsRowFormula>
    </tableColumn>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C30F7E63-3A2D-40FF-8413-ADAFFB127608}" name="Table7947546168" displayName="Table7947546168" ref="B47:H51" totalsRowCount="1">
  <autoFilter ref="B47:H50" xr:uid="{AD47F05D-9BCE-4EEE-A03B-1FE21C80EE0B}"/>
  <tableColumns count="7">
    <tableColumn id="1" xr3:uid="{ADF3DAD3-730C-4A5A-B914-65CC2F5050B8}" name="Item"/>
    <tableColumn id="2" xr3:uid="{5D52ACA7-3A8A-4149-8564-122D4C6A3AA8}" name="Type"/>
    <tableColumn id="3" xr3:uid="{7F133E69-FB6F-4FFE-9F34-2EB174D6EF65}" name="Cost" totalsRowDxfId="16" dataCellStyle="Currency" totalsRowCellStyle="Currency"/>
    <tableColumn id="4" xr3:uid="{171DA6F5-B5D8-48D7-92EE-C0BBE26D11E0}" name="Unit" dataDxfId="15" totalsRowDxfId="14" dataCellStyle="Currency" totalsRowCellStyle="Currency"/>
    <tableColumn id="5" xr3:uid="{613B7298-1E55-4E93-A85D-0500BA863B6E}" name="Basis"/>
    <tableColumn id="6" xr3:uid="{68D41630-86D1-4092-BA2C-4C33867D733E}" name="Quantity" dataDxfId="13" totalsRowDxfId="12"/>
    <tableColumn id="7" xr3:uid="{CB831A01-D2E3-4BAA-A9E4-66752373AFC8}" name="Total Cost" totalsRowFunction="custom" dataDxfId="11" totalsRowDxfId="10" dataCellStyle="Currency" totalsRowCellStyle="Currency">
      <calculatedColumnFormula>Table7947546168[[#This Row],[Cost]]*Table7947546168[[#This Row],[Quantity]]</calculatedColumnFormula>
      <totalsRowFormula>SUM(Table7947546168[Total Cost])</totalsRowFormula>
    </tableColumn>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4038A6C3-EEB9-4714-9467-D934B3B11902}" name="Table7248556269" displayName="Table7248556269" ref="B39:H44" totalsRowCount="1">
  <autoFilter ref="B39:H43" xr:uid="{C7F6599B-D930-44BE-9E7F-39A3825B7C35}"/>
  <tableColumns count="7">
    <tableColumn id="1" xr3:uid="{781FF9D5-9967-4E38-9325-AE93AAB6C38F}" name="Item"/>
    <tableColumn id="2" xr3:uid="{C12CE612-EEFE-4DA9-B281-8FD2CAFFB9CC}" name="Type"/>
    <tableColumn id="3" xr3:uid="{358CA9F0-9622-41E6-A22D-8A7E8D9DDB37}" name="Cost" totalsRowDxfId="9" dataCellStyle="Currency" totalsRowCellStyle="Currency"/>
    <tableColumn id="4" xr3:uid="{D9166682-5FB1-4AFB-8E32-414C341EEB4E}" name="Unit" dataDxfId="8" totalsRowDxfId="7" dataCellStyle="Currency" totalsRowCellStyle="Currency"/>
    <tableColumn id="5" xr3:uid="{D6D8B3F3-7296-4A98-B38D-985108ED2223}" name="Basis"/>
    <tableColumn id="6" xr3:uid="{B1432128-7827-4889-AEB8-4D06490D303B}" name="Quantity" dataDxfId="6" totalsRowDxfId="5"/>
    <tableColumn id="7" xr3:uid="{3D3D968C-6463-42E9-946C-637FF3892E25}" name="Total Cost" totalsRowFunction="custom" dataDxfId="4" totalsRowDxfId="3" dataCellStyle="Currency" totalsRowCellStyle="Currency">
      <calculatedColumnFormula>Table7248556269[[#This Row],[Cost]]*Table7248556269[[#This Row],[Quantity]]</calculatedColumnFormula>
      <totalsRowFormula>SUM(Table7248556269[Total Cost])</totalsRowFormula>
    </tableColumn>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C5ED83E3-4BB9-479A-902A-4A228162661F}" name="Table2449566370" displayName="Table2449566370" ref="B10:H14" totalsRowCount="1" headerRowDxfId="2" totalsRowDxfId="1">
  <autoFilter ref="B10:H13" xr:uid="{B44E0AD8-0454-4CCC-B153-818E15AF446F}"/>
  <tableColumns count="7">
    <tableColumn id="1" xr3:uid="{9168E094-8037-4A5B-844B-FC1FAC0686F2}" name="Name"/>
    <tableColumn id="2" xr3:uid="{D52D2143-15AE-4262-B4D2-18AF445F3885}" name="Position Title"/>
    <tableColumn id="3" xr3:uid="{2F1D9DB0-8A42-4D7D-9943-75346BCF71B1}" name="Salary"/>
    <tableColumn id="4" xr3:uid="{11878E26-99CA-4974-A24B-10F4C5D8877B}" name="Basis"/>
    <tableColumn id="5" xr3:uid="{7F2F86BD-41D1-4756-A49E-33A32D2A462E}" name="Time Worked"/>
    <tableColumn id="6" xr3:uid="{EFCD91FC-2A57-44D6-B3DD-820DFEB19C39}" name="Fringe Percentage"/>
    <tableColumn id="7" xr3:uid="{39DA326A-3586-4686-A53E-070D4D77D793}" name="Total Cost" totalsRowFunction="custom" totalsRowDxfId="0">
      <calculatedColumnFormula>D11*F11*G11</calculatedColumnFormula>
      <totalsRowFormula>SUM(Table2449566370[Total Cost])</totalsRowFormula>
    </tableColumn>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F6C4F657-ED91-4DAE-A037-3AE1C3C179E6}" name="Table792027" displayName="Table792027" ref="B62:H66" totalsRowCount="1">
  <autoFilter ref="B62:H65" xr:uid="{F6C4F657-ED91-4DAE-A037-3AE1C3C179E6}"/>
  <tableColumns count="7">
    <tableColumn id="1" xr3:uid="{23CAA6B0-5AE3-4BBF-8580-6D5E30CB2DE1}" name="Item"/>
    <tableColumn id="2" xr3:uid="{AF8759C7-322C-46C5-9F98-AAA13D8B81A1}" name="Type"/>
    <tableColumn id="3" xr3:uid="{57693CA2-63EA-4697-9C6E-81694614316F}" name="Cost" totalsRowDxfId="278" dataCellStyle="Currency" totalsRowCellStyle="Currency"/>
    <tableColumn id="4" xr3:uid="{8EE2F742-D40B-404E-87B6-92C9EA58DB49}" name="Unit" dataDxfId="277" totalsRowDxfId="276" dataCellStyle="Currency" totalsRowCellStyle="Currency"/>
    <tableColumn id="5" xr3:uid="{7F245047-C734-49A0-8DB5-772CF5CDE267}" name="Basis"/>
    <tableColumn id="6" xr3:uid="{AADD1A0F-9462-42ED-9134-A23551A3225A}" name="Quantity" dataDxfId="275" totalsRowDxfId="274"/>
    <tableColumn id="7" xr3:uid="{F1D56DE4-509D-453A-A9C6-EFBCAC454EC5}" name="Total Cost" totalsRowFunction="custom" dataDxfId="273" totalsRowDxfId="272" dataCellStyle="Currency" totalsRowCellStyle="Currency">
      <calculatedColumnFormula>Table792027[[#This Row],[Cost]]*Table792027[[#This Row],[Quantity]]</calculatedColumnFormula>
      <totalsRowFormula>SUM(Table792027[Total Cost])</totalsRowFormula>
    </tableColumn>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AA5E9A0F-6ACB-4AF2-919F-7E8E1F91ECAA}" name="Table722128" displayName="Table722128" ref="B55:H59" totalsRowCount="1">
  <autoFilter ref="B55:H58" xr:uid="{AA5E9A0F-6ACB-4AF2-919F-7E8E1F91ECAA}"/>
  <tableColumns count="7">
    <tableColumn id="1" xr3:uid="{6EA65DB3-537E-406D-BE36-3BE928B0132C}" name="Item"/>
    <tableColumn id="2" xr3:uid="{D71E3711-3E16-452E-B842-AC127B95B4DC}" name="Type"/>
    <tableColumn id="3" xr3:uid="{BA5FC23D-932B-4A33-A846-621A9535A617}" name="Cost" totalsRowDxfId="271" dataCellStyle="Currency" totalsRowCellStyle="Currency"/>
    <tableColumn id="4" xr3:uid="{E620CA99-591E-4DF6-9108-D33FF5895475}" name="Unit" dataDxfId="270" totalsRowDxfId="269" dataCellStyle="Currency" totalsRowCellStyle="Currency"/>
    <tableColumn id="5" xr3:uid="{ED069114-E975-418A-9DEE-11A52B40994A}" name="Basis"/>
    <tableColumn id="6" xr3:uid="{63074EE4-718E-41A0-B925-17D51A591680}" name="Quantity" dataDxfId="268" totalsRowDxfId="267"/>
    <tableColumn id="7" xr3:uid="{0BCB335B-6922-4F5C-B67A-9BB8D9AE1D88}" name="Total Cost" totalsRowFunction="custom" dataDxfId="266" totalsRowDxfId="265" dataCellStyle="Currency" totalsRowCellStyle="Currency">
      <calculatedColumnFormula>Table722128[[#This Row],[Cost]]*Table722128[[#This Row],[Quantity]]</calculatedColumnFormula>
      <totalsRowFormula>SUM(Table722128[Total Cost])</totalsRowFormula>
    </tableColumn>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2B03A34D-9E22-46B1-A7CD-8C2585EE8B7E}" name="Table242229" displayName="Table242229" ref="B24:H28" totalsRowCount="1" headerRowDxfId="264" totalsRowDxfId="263">
  <autoFilter ref="B24:H27" xr:uid="{2B03A34D-9E22-46B1-A7CD-8C2585EE8B7E}"/>
  <tableColumns count="7">
    <tableColumn id="1" xr3:uid="{E5602DFB-5DB9-4DE4-8861-917638B31E38}" name="Name"/>
    <tableColumn id="2" xr3:uid="{3BB144AE-D515-430E-BF52-47AC7CF32AE2}" name="Position Title"/>
    <tableColumn id="3" xr3:uid="{33ED7115-703D-48C8-9318-F4741F5519D2}" name="Salary"/>
    <tableColumn id="4" xr3:uid="{95DA98B0-9489-4B63-895D-CBC82AE0A3BC}" name="Basis"/>
    <tableColumn id="5" xr3:uid="{36821F0F-0EF4-4CE7-B8E7-CCDD7CF3695B}" name="Time Worked"/>
    <tableColumn id="6" xr3:uid="{581901AC-7D10-4840-95ED-E470002BD052}" name="Fringe Percentage"/>
    <tableColumn id="7" xr3:uid="{9A92FB6F-4CCA-4722-8758-248F56F392AB}" name="Total Cost" totalsRowFunction="custom" totalsRowDxfId="262">
      <calculatedColumnFormula>D25*F25*G25</calculatedColumnFormula>
      <totalsRowFormula>SUM(Table242229[Total Cost])</totalsRowFormula>
    </tableColumn>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80CE93B-5A09-4D63-8328-12559518D1E2}" name="Table2" displayName="Table2" ref="B3:H7" totalsRowCount="1" headerRowDxfId="261" totalsRowDxfId="260">
  <autoFilter ref="B3:H6" xr:uid="{B80CE93B-5A09-4D63-8328-12559518D1E2}"/>
  <tableColumns count="7">
    <tableColumn id="1" xr3:uid="{0398B4F6-F98E-4FE9-9DAA-D2EC89D75A98}" name="Name" totalsRowDxfId="259"/>
    <tableColumn id="2" xr3:uid="{9CA3AD17-6ECD-410C-BBAA-0F98DA21EC1A}" name="Position Title" totalsRowDxfId="258"/>
    <tableColumn id="3" xr3:uid="{123D6F1B-A753-43C7-89EB-5172F5E130C7}" name="Salary" totalsRowDxfId="257"/>
    <tableColumn id="4" xr3:uid="{D9BDFE77-EEDB-40D3-9E5A-438D389DB74C}" name="Basis" totalsRowDxfId="256"/>
    <tableColumn id="5" xr3:uid="{781C82B1-FA47-4249-903B-41C77C1AA35C}" name="Time Worked" totalsRowDxfId="255"/>
    <tableColumn id="6" xr3:uid="{9B276D6D-45DD-40D1-8098-5526C27E5D7F}" name="Percentage" totalsRowDxfId="254"/>
    <tableColumn id="7" xr3:uid="{6A444E25-FD34-497A-B886-B7A7FF7A4500}" name="Total Cost" totalsRowFunction="custom" totalsRowDxfId="253">
      <calculatedColumnFormula>D4*F4*G4</calculatedColumnFormula>
      <totalsRowFormula>SUM(Table2[Total Cost])</totalsRowFormula>
    </tableColumn>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56D55BB-CF00-4ABD-AFE3-C32E32F202CE}" name="Table5" displayName="Table5" ref="B17:H22" totalsRowCount="1" headerRowDxfId="252" totalsRowDxfId="251">
  <autoFilter ref="B17:H21" xr:uid="{956D55BB-CF00-4ABD-AFE3-C32E32F202CE}"/>
  <tableColumns count="7">
    <tableColumn id="1" xr3:uid="{FE7EDDFA-BFD3-48D8-834D-1573E35125CB}" name="Purpose of Travel" totalsRowDxfId="250"/>
    <tableColumn id="2" xr3:uid="{5267A68B-BCE8-445A-8149-B34FEFCF2CC9}" name="Location" totalsRowDxfId="249"/>
    <tableColumn id="3" xr3:uid="{73BF8C44-97AC-412F-A247-321340EBAB8A}" name="Expense Type" dataDxfId="248" totalsRowDxfId="247"/>
    <tableColumn id="4" xr3:uid="{CD97EDD2-94AC-402C-A7B3-A620847BDB2C}" name="Basis" totalsRowDxfId="246"/>
    <tableColumn id="5" xr3:uid="{A4022A34-47B4-4083-A8A0-C93191292F38}" name="Cost" totalsRowDxfId="245" dataCellStyle="Currency"/>
    <tableColumn id="6" xr3:uid="{65E9F7AE-C90F-410C-8D29-96E34CA3E4B2}" name="Quantity" totalsRowDxfId="244"/>
    <tableColumn id="7" xr3:uid="{C9645F24-0676-46C5-8E03-BB2405A987F0}" name="Total Cost" totalsRowFunction="custom" dataDxfId="243" totalsRowDxfId="242">
      <calculatedColumnFormula>Table5[[#This Row],[Cost]]*Table5[[#This Row],[Quantity]]</calculatedColumnFormula>
      <totalsRowFormula>SUM(Table5[Total Cost])</totalsRowFormula>
    </tableColumn>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table" Target="../tables/table3.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table" Target="../tables/table2.xml"/><Relationship Id="rId38" Type="http://schemas.openxmlformats.org/officeDocument/2006/relationships/table" Target="../tables/table7.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hyperlink" Target="https://www.gsa.gov/travel/plan-book/per-diem-rates" TargetMode="External"/><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table" Target="../tables/table1.xml"/><Relationship Id="rId37" Type="http://schemas.openxmlformats.org/officeDocument/2006/relationships/table" Target="../tables/table6.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table" Target="../tables/table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table" Target="../tables/table4.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18" Type="http://schemas.openxmlformats.org/officeDocument/2006/relationships/table" Target="../tables/table8.xml"/><Relationship Id="rId3" Type="http://schemas.openxmlformats.org/officeDocument/2006/relationships/vmlDrawing" Target="../drawings/vmlDrawing2.vml"/><Relationship Id="rId21" Type="http://schemas.openxmlformats.org/officeDocument/2006/relationships/table" Target="../tables/table11.x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 Type="http://schemas.openxmlformats.org/officeDocument/2006/relationships/drawing" Target="../drawings/drawing2.xml"/><Relationship Id="rId16" Type="http://schemas.openxmlformats.org/officeDocument/2006/relationships/ctrlProp" Target="../ctrlProps/ctrlProp41.xml"/><Relationship Id="rId20" Type="http://schemas.openxmlformats.org/officeDocument/2006/relationships/table" Target="../tables/table10.xml"/><Relationship Id="rId1" Type="http://schemas.openxmlformats.org/officeDocument/2006/relationships/printerSettings" Target="../printerSettings/printerSettings1.bin"/><Relationship Id="rId6" Type="http://schemas.openxmlformats.org/officeDocument/2006/relationships/ctrlProp" Target="../ctrlProps/ctrlProp31.xml"/><Relationship Id="rId11" Type="http://schemas.openxmlformats.org/officeDocument/2006/relationships/ctrlProp" Target="../ctrlProps/ctrlProp36.xml"/><Relationship Id="rId24" Type="http://schemas.openxmlformats.org/officeDocument/2006/relationships/table" Target="../tables/table14.xml"/><Relationship Id="rId5" Type="http://schemas.openxmlformats.org/officeDocument/2006/relationships/ctrlProp" Target="../ctrlProps/ctrlProp30.xml"/><Relationship Id="rId15" Type="http://schemas.openxmlformats.org/officeDocument/2006/relationships/ctrlProp" Target="../ctrlProps/ctrlProp40.xml"/><Relationship Id="rId23" Type="http://schemas.openxmlformats.org/officeDocument/2006/relationships/table" Target="../tables/table13.xml"/><Relationship Id="rId10" Type="http://schemas.openxmlformats.org/officeDocument/2006/relationships/ctrlProp" Target="../ctrlProps/ctrlProp35.xml"/><Relationship Id="rId19" Type="http://schemas.openxmlformats.org/officeDocument/2006/relationships/table" Target="../tables/table9.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 Id="rId22" Type="http://schemas.openxmlformats.org/officeDocument/2006/relationships/table" Target="../tables/table1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7.xml"/><Relationship Id="rId13" Type="http://schemas.openxmlformats.org/officeDocument/2006/relationships/ctrlProp" Target="../ctrlProps/ctrlProp52.xml"/><Relationship Id="rId18" Type="http://schemas.openxmlformats.org/officeDocument/2006/relationships/table" Target="../tables/table15.xml"/><Relationship Id="rId3" Type="http://schemas.openxmlformats.org/officeDocument/2006/relationships/vmlDrawing" Target="../drawings/vmlDrawing3.vml"/><Relationship Id="rId21" Type="http://schemas.openxmlformats.org/officeDocument/2006/relationships/table" Target="../tables/table18.xml"/><Relationship Id="rId7" Type="http://schemas.openxmlformats.org/officeDocument/2006/relationships/ctrlProp" Target="../ctrlProps/ctrlProp46.xml"/><Relationship Id="rId12" Type="http://schemas.openxmlformats.org/officeDocument/2006/relationships/ctrlProp" Target="../ctrlProps/ctrlProp51.xml"/><Relationship Id="rId17" Type="http://schemas.openxmlformats.org/officeDocument/2006/relationships/ctrlProp" Target="../ctrlProps/ctrlProp56.xml"/><Relationship Id="rId2" Type="http://schemas.openxmlformats.org/officeDocument/2006/relationships/drawing" Target="../drawings/drawing3.xml"/><Relationship Id="rId16" Type="http://schemas.openxmlformats.org/officeDocument/2006/relationships/ctrlProp" Target="../ctrlProps/ctrlProp55.xml"/><Relationship Id="rId20" Type="http://schemas.openxmlformats.org/officeDocument/2006/relationships/table" Target="../tables/table17.xml"/><Relationship Id="rId1" Type="http://schemas.openxmlformats.org/officeDocument/2006/relationships/printerSettings" Target="../printerSettings/printerSettings2.bin"/><Relationship Id="rId6" Type="http://schemas.openxmlformats.org/officeDocument/2006/relationships/ctrlProp" Target="../ctrlProps/ctrlProp45.xml"/><Relationship Id="rId11" Type="http://schemas.openxmlformats.org/officeDocument/2006/relationships/ctrlProp" Target="../ctrlProps/ctrlProp50.xml"/><Relationship Id="rId24" Type="http://schemas.openxmlformats.org/officeDocument/2006/relationships/table" Target="../tables/table21.xml"/><Relationship Id="rId5" Type="http://schemas.openxmlformats.org/officeDocument/2006/relationships/ctrlProp" Target="../ctrlProps/ctrlProp44.xml"/><Relationship Id="rId15" Type="http://schemas.openxmlformats.org/officeDocument/2006/relationships/ctrlProp" Target="../ctrlProps/ctrlProp54.xml"/><Relationship Id="rId23" Type="http://schemas.openxmlformats.org/officeDocument/2006/relationships/table" Target="../tables/table20.xml"/><Relationship Id="rId10" Type="http://schemas.openxmlformats.org/officeDocument/2006/relationships/ctrlProp" Target="../ctrlProps/ctrlProp49.xml"/><Relationship Id="rId19" Type="http://schemas.openxmlformats.org/officeDocument/2006/relationships/table" Target="../tables/table16.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trlProp" Target="../ctrlProps/ctrlProp53.xml"/><Relationship Id="rId22" Type="http://schemas.openxmlformats.org/officeDocument/2006/relationships/table" Target="../tables/table1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1.xml"/><Relationship Id="rId13" Type="http://schemas.openxmlformats.org/officeDocument/2006/relationships/ctrlProp" Target="../ctrlProps/ctrlProp66.xml"/><Relationship Id="rId18" Type="http://schemas.openxmlformats.org/officeDocument/2006/relationships/table" Target="../tables/table22.xml"/><Relationship Id="rId3" Type="http://schemas.openxmlformats.org/officeDocument/2006/relationships/vmlDrawing" Target="../drawings/vmlDrawing4.vml"/><Relationship Id="rId21" Type="http://schemas.openxmlformats.org/officeDocument/2006/relationships/table" Target="../tables/table25.xml"/><Relationship Id="rId7" Type="http://schemas.openxmlformats.org/officeDocument/2006/relationships/ctrlProp" Target="../ctrlProps/ctrlProp60.xml"/><Relationship Id="rId12" Type="http://schemas.openxmlformats.org/officeDocument/2006/relationships/ctrlProp" Target="../ctrlProps/ctrlProp65.xml"/><Relationship Id="rId17" Type="http://schemas.openxmlformats.org/officeDocument/2006/relationships/ctrlProp" Target="../ctrlProps/ctrlProp70.xml"/><Relationship Id="rId2" Type="http://schemas.openxmlformats.org/officeDocument/2006/relationships/drawing" Target="../drawings/drawing4.xml"/><Relationship Id="rId16" Type="http://schemas.openxmlformats.org/officeDocument/2006/relationships/ctrlProp" Target="../ctrlProps/ctrlProp69.xml"/><Relationship Id="rId20" Type="http://schemas.openxmlformats.org/officeDocument/2006/relationships/table" Target="../tables/table24.xml"/><Relationship Id="rId1" Type="http://schemas.openxmlformats.org/officeDocument/2006/relationships/printerSettings" Target="../printerSettings/printerSettings3.bin"/><Relationship Id="rId6" Type="http://schemas.openxmlformats.org/officeDocument/2006/relationships/ctrlProp" Target="../ctrlProps/ctrlProp59.xml"/><Relationship Id="rId11" Type="http://schemas.openxmlformats.org/officeDocument/2006/relationships/ctrlProp" Target="../ctrlProps/ctrlProp64.xml"/><Relationship Id="rId24" Type="http://schemas.openxmlformats.org/officeDocument/2006/relationships/table" Target="../tables/table28.xml"/><Relationship Id="rId5" Type="http://schemas.openxmlformats.org/officeDocument/2006/relationships/ctrlProp" Target="../ctrlProps/ctrlProp58.xml"/><Relationship Id="rId15" Type="http://schemas.openxmlformats.org/officeDocument/2006/relationships/ctrlProp" Target="../ctrlProps/ctrlProp68.xml"/><Relationship Id="rId23" Type="http://schemas.openxmlformats.org/officeDocument/2006/relationships/table" Target="../tables/table27.xml"/><Relationship Id="rId10" Type="http://schemas.openxmlformats.org/officeDocument/2006/relationships/ctrlProp" Target="../ctrlProps/ctrlProp63.xml"/><Relationship Id="rId19" Type="http://schemas.openxmlformats.org/officeDocument/2006/relationships/table" Target="../tables/table23.xml"/><Relationship Id="rId4" Type="http://schemas.openxmlformats.org/officeDocument/2006/relationships/ctrlProp" Target="../ctrlProps/ctrlProp57.xml"/><Relationship Id="rId9" Type="http://schemas.openxmlformats.org/officeDocument/2006/relationships/ctrlProp" Target="../ctrlProps/ctrlProp62.xml"/><Relationship Id="rId14" Type="http://schemas.openxmlformats.org/officeDocument/2006/relationships/ctrlProp" Target="../ctrlProps/ctrlProp67.xml"/><Relationship Id="rId22" Type="http://schemas.openxmlformats.org/officeDocument/2006/relationships/table" Target="../tables/table2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5.xml"/><Relationship Id="rId13" Type="http://schemas.openxmlformats.org/officeDocument/2006/relationships/ctrlProp" Target="../ctrlProps/ctrlProp80.xml"/><Relationship Id="rId18" Type="http://schemas.openxmlformats.org/officeDocument/2006/relationships/table" Target="../tables/table29.xml"/><Relationship Id="rId3" Type="http://schemas.openxmlformats.org/officeDocument/2006/relationships/vmlDrawing" Target="../drawings/vmlDrawing5.vml"/><Relationship Id="rId21" Type="http://schemas.openxmlformats.org/officeDocument/2006/relationships/table" Target="../tables/table32.xml"/><Relationship Id="rId7" Type="http://schemas.openxmlformats.org/officeDocument/2006/relationships/ctrlProp" Target="../ctrlProps/ctrlProp74.xml"/><Relationship Id="rId12" Type="http://schemas.openxmlformats.org/officeDocument/2006/relationships/ctrlProp" Target="../ctrlProps/ctrlProp79.xml"/><Relationship Id="rId17" Type="http://schemas.openxmlformats.org/officeDocument/2006/relationships/ctrlProp" Target="../ctrlProps/ctrlProp84.xml"/><Relationship Id="rId2" Type="http://schemas.openxmlformats.org/officeDocument/2006/relationships/drawing" Target="../drawings/drawing5.xml"/><Relationship Id="rId16" Type="http://schemas.openxmlformats.org/officeDocument/2006/relationships/ctrlProp" Target="../ctrlProps/ctrlProp83.xml"/><Relationship Id="rId20" Type="http://schemas.openxmlformats.org/officeDocument/2006/relationships/table" Target="../tables/table31.xml"/><Relationship Id="rId1" Type="http://schemas.openxmlformats.org/officeDocument/2006/relationships/printerSettings" Target="../printerSettings/printerSettings4.bin"/><Relationship Id="rId6" Type="http://schemas.openxmlformats.org/officeDocument/2006/relationships/ctrlProp" Target="../ctrlProps/ctrlProp73.xml"/><Relationship Id="rId11" Type="http://schemas.openxmlformats.org/officeDocument/2006/relationships/ctrlProp" Target="../ctrlProps/ctrlProp78.xml"/><Relationship Id="rId24" Type="http://schemas.openxmlformats.org/officeDocument/2006/relationships/table" Target="../tables/table35.xml"/><Relationship Id="rId5" Type="http://schemas.openxmlformats.org/officeDocument/2006/relationships/ctrlProp" Target="../ctrlProps/ctrlProp72.xml"/><Relationship Id="rId15" Type="http://schemas.openxmlformats.org/officeDocument/2006/relationships/ctrlProp" Target="../ctrlProps/ctrlProp82.xml"/><Relationship Id="rId23" Type="http://schemas.openxmlformats.org/officeDocument/2006/relationships/table" Target="../tables/table34.xml"/><Relationship Id="rId10" Type="http://schemas.openxmlformats.org/officeDocument/2006/relationships/ctrlProp" Target="../ctrlProps/ctrlProp77.xml"/><Relationship Id="rId19" Type="http://schemas.openxmlformats.org/officeDocument/2006/relationships/table" Target="../tables/table30.xml"/><Relationship Id="rId4" Type="http://schemas.openxmlformats.org/officeDocument/2006/relationships/ctrlProp" Target="../ctrlProps/ctrlProp71.xml"/><Relationship Id="rId9" Type="http://schemas.openxmlformats.org/officeDocument/2006/relationships/ctrlProp" Target="../ctrlProps/ctrlProp76.xml"/><Relationship Id="rId14" Type="http://schemas.openxmlformats.org/officeDocument/2006/relationships/ctrlProp" Target="../ctrlProps/ctrlProp81.xml"/><Relationship Id="rId22" Type="http://schemas.openxmlformats.org/officeDocument/2006/relationships/table" Target="../tables/table3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89.xml"/><Relationship Id="rId13" Type="http://schemas.openxmlformats.org/officeDocument/2006/relationships/ctrlProp" Target="../ctrlProps/ctrlProp94.xml"/><Relationship Id="rId18" Type="http://schemas.openxmlformats.org/officeDocument/2006/relationships/table" Target="../tables/table36.xml"/><Relationship Id="rId3" Type="http://schemas.openxmlformats.org/officeDocument/2006/relationships/vmlDrawing" Target="../drawings/vmlDrawing6.vml"/><Relationship Id="rId21" Type="http://schemas.openxmlformats.org/officeDocument/2006/relationships/table" Target="../tables/table39.xml"/><Relationship Id="rId7" Type="http://schemas.openxmlformats.org/officeDocument/2006/relationships/ctrlProp" Target="../ctrlProps/ctrlProp88.xml"/><Relationship Id="rId12" Type="http://schemas.openxmlformats.org/officeDocument/2006/relationships/ctrlProp" Target="../ctrlProps/ctrlProp93.xml"/><Relationship Id="rId17" Type="http://schemas.openxmlformats.org/officeDocument/2006/relationships/ctrlProp" Target="../ctrlProps/ctrlProp98.xml"/><Relationship Id="rId2" Type="http://schemas.openxmlformats.org/officeDocument/2006/relationships/drawing" Target="../drawings/drawing6.xml"/><Relationship Id="rId16" Type="http://schemas.openxmlformats.org/officeDocument/2006/relationships/ctrlProp" Target="../ctrlProps/ctrlProp97.xml"/><Relationship Id="rId20" Type="http://schemas.openxmlformats.org/officeDocument/2006/relationships/table" Target="../tables/table38.xml"/><Relationship Id="rId1" Type="http://schemas.openxmlformats.org/officeDocument/2006/relationships/printerSettings" Target="../printerSettings/printerSettings5.bin"/><Relationship Id="rId6" Type="http://schemas.openxmlformats.org/officeDocument/2006/relationships/ctrlProp" Target="../ctrlProps/ctrlProp87.xml"/><Relationship Id="rId11" Type="http://schemas.openxmlformats.org/officeDocument/2006/relationships/ctrlProp" Target="../ctrlProps/ctrlProp92.xml"/><Relationship Id="rId24" Type="http://schemas.openxmlformats.org/officeDocument/2006/relationships/table" Target="../tables/table42.xml"/><Relationship Id="rId5" Type="http://schemas.openxmlformats.org/officeDocument/2006/relationships/ctrlProp" Target="../ctrlProps/ctrlProp86.xml"/><Relationship Id="rId15" Type="http://schemas.openxmlformats.org/officeDocument/2006/relationships/ctrlProp" Target="../ctrlProps/ctrlProp96.xml"/><Relationship Id="rId23" Type="http://schemas.openxmlformats.org/officeDocument/2006/relationships/table" Target="../tables/table41.xml"/><Relationship Id="rId10" Type="http://schemas.openxmlformats.org/officeDocument/2006/relationships/ctrlProp" Target="../ctrlProps/ctrlProp91.xml"/><Relationship Id="rId19" Type="http://schemas.openxmlformats.org/officeDocument/2006/relationships/table" Target="../tables/table37.xml"/><Relationship Id="rId4" Type="http://schemas.openxmlformats.org/officeDocument/2006/relationships/ctrlProp" Target="../ctrlProps/ctrlProp85.xml"/><Relationship Id="rId9" Type="http://schemas.openxmlformats.org/officeDocument/2006/relationships/ctrlProp" Target="../ctrlProps/ctrlProp90.xml"/><Relationship Id="rId14" Type="http://schemas.openxmlformats.org/officeDocument/2006/relationships/ctrlProp" Target="../ctrlProps/ctrlProp95.xml"/><Relationship Id="rId22"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FC57A-B755-4C9E-B247-F07A1E7ABA9D}">
  <sheetPr codeName="Sheet2"/>
  <dimension ref="B1:N85"/>
  <sheetViews>
    <sheetView tabSelected="1" zoomScale="83" workbookViewId="0">
      <selection activeCell="K75" sqref="K75"/>
    </sheetView>
  </sheetViews>
  <sheetFormatPr defaultRowHeight="14.4" x14ac:dyDescent="0.3"/>
  <cols>
    <col min="1" max="1" width="4.21875" style="33" customWidth="1"/>
    <col min="2" max="2" width="22.109375" style="33" customWidth="1"/>
    <col min="3" max="3" width="31.109375" style="33" bestFit="1" customWidth="1"/>
    <col min="4" max="4" width="17.44140625" style="33" customWidth="1"/>
    <col min="5" max="5" width="15.88671875" style="33" customWidth="1"/>
    <col min="6" max="6" width="12.6640625" style="33" customWidth="1"/>
    <col min="7" max="7" width="12.109375" style="33" customWidth="1"/>
    <col min="8" max="8" width="18.44140625" style="33" customWidth="1"/>
    <col min="9" max="9" width="0" style="33" hidden="1" customWidth="1"/>
    <col min="10" max="13" width="8.88671875" style="33"/>
    <col min="14" max="14" width="16" style="33" customWidth="1"/>
    <col min="15" max="16384" width="8.88671875" style="33"/>
  </cols>
  <sheetData>
    <row r="1" spans="2:14" ht="15" thickBot="1" x14ac:dyDescent="0.35"/>
    <row r="2" spans="2:14" ht="32.4" thickBot="1" x14ac:dyDescent="0.35">
      <c r="B2" s="92" t="s">
        <v>46</v>
      </c>
      <c r="C2" s="93"/>
      <c r="D2" s="93"/>
      <c r="E2" s="93"/>
      <c r="F2" s="93"/>
      <c r="G2" s="93"/>
      <c r="H2" s="94"/>
    </row>
    <row r="3" spans="2:14" ht="14.4" customHeight="1" x14ac:dyDescent="0.3">
      <c r="B3" s="95" t="s">
        <v>47</v>
      </c>
      <c r="C3" s="96"/>
      <c r="D3" s="96"/>
      <c r="E3" s="96"/>
      <c r="F3" s="96"/>
      <c r="G3" s="96"/>
      <c r="H3" s="97"/>
    </row>
    <row r="4" spans="2:14" x14ac:dyDescent="0.3">
      <c r="B4" s="98"/>
      <c r="C4" s="99"/>
      <c r="D4" s="99"/>
      <c r="E4" s="99"/>
      <c r="F4" s="99"/>
      <c r="G4" s="99"/>
      <c r="H4" s="100"/>
    </row>
    <row r="5" spans="2:14" x14ac:dyDescent="0.3">
      <c r="B5" s="98"/>
      <c r="C5" s="99"/>
      <c r="D5" s="99"/>
      <c r="E5" s="99"/>
      <c r="F5" s="99"/>
      <c r="G5" s="99"/>
      <c r="H5" s="100"/>
    </row>
    <row r="6" spans="2:14" x14ac:dyDescent="0.3">
      <c r="B6" s="98"/>
      <c r="C6" s="99"/>
      <c r="D6" s="99"/>
      <c r="E6" s="99"/>
      <c r="F6" s="99"/>
      <c r="G6" s="99"/>
      <c r="H6" s="100"/>
    </row>
    <row r="7" spans="2:14" x14ac:dyDescent="0.3">
      <c r="B7" s="98"/>
      <c r="C7" s="99"/>
      <c r="D7" s="99"/>
      <c r="E7" s="99"/>
      <c r="F7" s="99"/>
      <c r="G7" s="99"/>
      <c r="H7" s="100"/>
    </row>
    <row r="8" spans="2:14" x14ac:dyDescent="0.3">
      <c r="B8" s="98"/>
      <c r="C8" s="99"/>
      <c r="D8" s="99"/>
      <c r="E8" s="99"/>
      <c r="F8" s="99"/>
      <c r="G8" s="99"/>
      <c r="H8" s="100"/>
    </row>
    <row r="9" spans="2:14" x14ac:dyDescent="0.3">
      <c r="B9" s="98"/>
      <c r="C9" s="99"/>
      <c r="D9" s="99"/>
      <c r="E9" s="99"/>
      <c r="F9" s="99"/>
      <c r="G9" s="99"/>
      <c r="H9" s="100"/>
    </row>
    <row r="10" spans="2:14" ht="46.8" customHeight="1" thickBot="1" x14ac:dyDescent="0.35">
      <c r="B10" s="101"/>
      <c r="C10" s="102"/>
      <c r="D10" s="102"/>
      <c r="E10" s="102"/>
      <c r="F10" s="102"/>
      <c r="G10" s="102"/>
      <c r="H10" s="103"/>
    </row>
    <row r="11" spans="2:14" ht="180.6" customHeight="1" thickBot="1" x14ac:dyDescent="0.35">
      <c r="B11" s="104" t="s">
        <v>48</v>
      </c>
      <c r="C11" s="105"/>
      <c r="D11" s="105"/>
      <c r="E11" s="105"/>
      <c r="F11" s="105"/>
      <c r="G11" s="105"/>
      <c r="H11" s="106"/>
    </row>
    <row r="12" spans="2:14" ht="15" thickBot="1" x14ac:dyDescent="0.35">
      <c r="B12" s="34"/>
      <c r="C12" s="35"/>
      <c r="D12" s="35"/>
      <c r="E12" s="35"/>
      <c r="F12" s="35"/>
      <c r="G12" s="35"/>
      <c r="H12" s="35"/>
    </row>
    <row r="13" spans="2:14" ht="25.2" thickBot="1" x14ac:dyDescent="0.35">
      <c r="B13" s="36" t="s">
        <v>49</v>
      </c>
      <c r="C13" s="37"/>
      <c r="D13" s="37"/>
      <c r="E13" s="37"/>
      <c r="F13" s="37"/>
      <c r="G13" s="37"/>
      <c r="H13" s="38"/>
      <c r="I13" s="39"/>
      <c r="J13" s="107" t="s">
        <v>50</v>
      </c>
      <c r="K13" s="108"/>
      <c r="L13" s="108"/>
      <c r="M13" s="108"/>
      <c r="N13" s="109"/>
    </row>
    <row r="14" spans="2:14" ht="14.4" customHeight="1" x14ac:dyDescent="0.3">
      <c r="B14" s="110" t="s">
        <v>0</v>
      </c>
      <c r="C14" s="111"/>
      <c r="D14" s="111"/>
      <c r="E14" s="111"/>
      <c r="F14" s="111"/>
      <c r="G14" s="111"/>
      <c r="H14" s="112"/>
      <c r="I14" s="40"/>
      <c r="J14" s="113" t="s">
        <v>51</v>
      </c>
      <c r="K14" s="114"/>
      <c r="L14" s="114"/>
      <c r="M14" s="114"/>
      <c r="N14" s="115"/>
    </row>
    <row r="15" spans="2:14" x14ac:dyDescent="0.3">
      <c r="B15" s="41" t="s">
        <v>1</v>
      </c>
      <c r="C15" t="s">
        <v>2</v>
      </c>
      <c r="D15" t="s">
        <v>3</v>
      </c>
      <c r="E15" t="s">
        <v>4</v>
      </c>
      <c r="F15" t="s">
        <v>5</v>
      </c>
      <c r="G15" t="s">
        <v>7</v>
      </c>
      <c r="H15" s="42" t="s">
        <v>6</v>
      </c>
      <c r="J15" s="116"/>
      <c r="K15" s="117"/>
      <c r="L15" s="117"/>
      <c r="M15" s="117"/>
      <c r="N15" s="118"/>
    </row>
    <row r="16" spans="2:14" x14ac:dyDescent="0.3">
      <c r="B16" s="43"/>
      <c r="C16" s="23"/>
      <c r="D16" s="24" t="s">
        <v>14</v>
      </c>
      <c r="E16" s="23"/>
      <c r="F16" s="23"/>
      <c r="G16" s="25"/>
      <c r="H16" s="44"/>
      <c r="J16" s="116"/>
      <c r="K16" s="117"/>
      <c r="L16" s="117"/>
      <c r="M16" s="117"/>
      <c r="N16" s="118"/>
    </row>
    <row r="17" spans="2:14" x14ac:dyDescent="0.3">
      <c r="B17" s="43" t="s">
        <v>52</v>
      </c>
      <c r="C17" s="23" t="s">
        <v>53</v>
      </c>
      <c r="D17" s="24">
        <v>53</v>
      </c>
      <c r="E17" s="23" t="s">
        <v>54</v>
      </c>
      <c r="F17" s="23">
        <v>1040</v>
      </c>
      <c r="G17" s="25">
        <v>1</v>
      </c>
      <c r="H17" s="44">
        <f>D17*F17*G17</f>
        <v>55120</v>
      </c>
      <c r="J17" s="116"/>
      <c r="K17" s="117"/>
      <c r="L17" s="117"/>
      <c r="M17" s="117"/>
      <c r="N17" s="118"/>
    </row>
    <row r="18" spans="2:14" x14ac:dyDescent="0.3">
      <c r="B18" s="43" t="s">
        <v>55</v>
      </c>
      <c r="C18" s="23" t="s">
        <v>56</v>
      </c>
      <c r="D18" s="24">
        <v>105000</v>
      </c>
      <c r="E18" s="23" t="s">
        <v>43</v>
      </c>
      <c r="F18" s="23">
        <v>1</v>
      </c>
      <c r="G18" s="25">
        <v>0.25</v>
      </c>
      <c r="H18" s="44">
        <f>D18*F18*G18</f>
        <v>26250</v>
      </c>
      <c r="J18" s="116"/>
      <c r="K18" s="117"/>
      <c r="L18" s="117"/>
      <c r="M18" s="117"/>
      <c r="N18" s="118"/>
    </row>
    <row r="19" spans="2:14" x14ac:dyDescent="0.3">
      <c r="B19" s="43"/>
      <c r="C19" s="23"/>
      <c r="D19" s="24"/>
      <c r="E19" s="23"/>
      <c r="F19" s="23"/>
      <c r="G19" s="25"/>
      <c r="H19" s="44">
        <f>D19*F19*G19</f>
        <v>0</v>
      </c>
      <c r="J19" s="116"/>
      <c r="K19" s="117"/>
      <c r="L19" s="117"/>
      <c r="M19" s="117"/>
      <c r="N19" s="118"/>
    </row>
    <row r="20" spans="2:14" x14ac:dyDescent="0.3">
      <c r="B20" s="43"/>
      <c r="C20" s="23"/>
      <c r="D20" s="26"/>
      <c r="E20" s="23"/>
      <c r="F20" s="27"/>
      <c r="G20" s="25"/>
      <c r="H20" s="44">
        <f>D20*F20*G20</f>
        <v>0</v>
      </c>
      <c r="J20" s="116"/>
      <c r="K20" s="117"/>
      <c r="L20" s="117"/>
      <c r="M20" s="117"/>
      <c r="N20" s="118"/>
    </row>
    <row r="21" spans="2:14" ht="15" thickBot="1" x14ac:dyDescent="0.35">
      <c r="B21" s="45"/>
      <c r="C21" s="46"/>
      <c r="D21" s="46"/>
      <c r="E21" s="46"/>
      <c r="F21" s="46"/>
      <c r="G21" s="46"/>
      <c r="H21" s="47">
        <f>SUM(Table21623[Total Cost])</f>
        <v>81370</v>
      </c>
      <c r="I21" s="48"/>
      <c r="J21" s="119"/>
      <c r="K21" s="120"/>
      <c r="L21" s="120"/>
      <c r="M21" s="120"/>
      <c r="N21" s="121"/>
    </row>
    <row r="22" spans="2:14" ht="15" thickBot="1" x14ac:dyDescent="0.35">
      <c r="B22" s="49"/>
      <c r="H22" s="50"/>
      <c r="N22" s="51"/>
    </row>
    <row r="23" spans="2:14" ht="14.4" customHeight="1" x14ac:dyDescent="0.3">
      <c r="B23" s="110" t="s">
        <v>40</v>
      </c>
      <c r="C23" s="111"/>
      <c r="D23" s="111"/>
      <c r="E23" s="111"/>
      <c r="F23" s="111"/>
      <c r="G23" s="111"/>
      <c r="H23" s="112"/>
      <c r="I23" s="40"/>
      <c r="J23" s="122" t="s">
        <v>57</v>
      </c>
      <c r="K23" s="123"/>
      <c r="L23" s="123"/>
      <c r="M23" s="123"/>
      <c r="N23" s="124"/>
    </row>
    <row r="24" spans="2:14" x14ac:dyDescent="0.3">
      <c r="B24" s="41" t="s">
        <v>1</v>
      </c>
      <c r="C24" t="s">
        <v>2</v>
      </c>
      <c r="D24" t="s">
        <v>3</v>
      </c>
      <c r="E24" t="s">
        <v>4</v>
      </c>
      <c r="F24" t="s">
        <v>5</v>
      </c>
      <c r="G24" t="s">
        <v>41</v>
      </c>
      <c r="H24" s="42" t="s">
        <v>6</v>
      </c>
      <c r="J24" s="125"/>
      <c r="K24" s="126"/>
      <c r="L24" s="126"/>
      <c r="M24" s="126"/>
      <c r="N24" s="127"/>
    </row>
    <row r="25" spans="2:14" x14ac:dyDescent="0.3">
      <c r="B25" s="43"/>
      <c r="C25" s="23"/>
      <c r="D25" s="24" t="s">
        <v>14</v>
      </c>
      <c r="E25" s="23"/>
      <c r="F25" s="23"/>
      <c r="G25" s="25"/>
      <c r="H25" s="44"/>
      <c r="J25" s="125"/>
      <c r="K25" s="126"/>
      <c r="L25" s="126"/>
      <c r="M25" s="126"/>
      <c r="N25" s="127"/>
    </row>
    <row r="26" spans="2:14" x14ac:dyDescent="0.3">
      <c r="B26" s="43" t="s">
        <v>52</v>
      </c>
      <c r="C26" s="23" t="s">
        <v>53</v>
      </c>
      <c r="D26" s="24">
        <v>53</v>
      </c>
      <c r="E26" s="23" t="s">
        <v>54</v>
      </c>
      <c r="F26" s="23">
        <v>1040</v>
      </c>
      <c r="G26" s="25">
        <v>0.1</v>
      </c>
      <c r="H26" s="44">
        <f>D26*F26*G26</f>
        <v>5512</v>
      </c>
      <c r="J26" s="125"/>
      <c r="K26" s="126"/>
      <c r="L26" s="126"/>
      <c r="M26" s="126"/>
      <c r="N26" s="127"/>
    </row>
    <row r="27" spans="2:14" x14ac:dyDescent="0.3">
      <c r="B27" s="43"/>
      <c r="C27" s="23"/>
      <c r="D27" s="26"/>
      <c r="E27" s="23"/>
      <c r="F27" s="27"/>
      <c r="G27" s="25"/>
      <c r="H27" s="44">
        <f>D27*F27*G27</f>
        <v>0</v>
      </c>
      <c r="J27" s="125"/>
      <c r="K27" s="126"/>
      <c r="L27" s="126"/>
      <c r="M27" s="126"/>
      <c r="N27" s="127"/>
    </row>
    <row r="28" spans="2:14" ht="15" thickBot="1" x14ac:dyDescent="0.35">
      <c r="B28" s="45"/>
      <c r="C28" s="46"/>
      <c r="D28" s="46"/>
      <c r="E28" s="46"/>
      <c r="F28" s="46"/>
      <c r="G28" s="46"/>
      <c r="H28" s="47">
        <f>SUM(Table242229[Total Cost])</f>
        <v>5512</v>
      </c>
      <c r="I28" s="48"/>
      <c r="J28" s="128"/>
      <c r="K28" s="129"/>
      <c r="L28" s="129"/>
      <c r="M28" s="129"/>
      <c r="N28" s="130"/>
    </row>
    <row r="29" spans="2:14" ht="15" thickBot="1" x14ac:dyDescent="0.35">
      <c r="B29" s="49"/>
      <c r="H29" s="50"/>
      <c r="N29" s="51"/>
    </row>
    <row r="30" spans="2:14" ht="14.4" customHeight="1" x14ac:dyDescent="0.3">
      <c r="B30" s="131" t="s">
        <v>8</v>
      </c>
      <c r="C30" s="132"/>
      <c r="D30" s="132"/>
      <c r="E30" s="132"/>
      <c r="F30" s="132"/>
      <c r="G30" s="132"/>
      <c r="H30" s="133"/>
      <c r="I30" s="52"/>
      <c r="J30" s="134" t="s">
        <v>58</v>
      </c>
      <c r="K30" s="135"/>
      <c r="L30" s="135"/>
      <c r="M30" s="135"/>
      <c r="N30" s="136"/>
    </row>
    <row r="31" spans="2:14" x14ac:dyDescent="0.3">
      <c r="B31" s="53" t="s">
        <v>9</v>
      </c>
      <c r="C31" s="54" t="s">
        <v>10</v>
      </c>
      <c r="D31" s="54" t="s">
        <v>11</v>
      </c>
      <c r="E31" s="54" t="s">
        <v>4</v>
      </c>
      <c r="F31" s="54" t="s">
        <v>12</v>
      </c>
      <c r="G31" s="54" t="s">
        <v>13</v>
      </c>
      <c r="H31" s="55" t="s">
        <v>6</v>
      </c>
      <c r="I31" s="56"/>
      <c r="J31" s="137"/>
      <c r="K31" s="138"/>
      <c r="L31" s="138"/>
      <c r="M31" s="138"/>
      <c r="N31" s="139"/>
    </row>
    <row r="32" spans="2:14" x14ac:dyDescent="0.3">
      <c r="B32" s="57"/>
      <c r="C32" s="58"/>
      <c r="D32" s="59"/>
      <c r="E32" s="58"/>
      <c r="F32" s="60"/>
      <c r="G32" s="58"/>
      <c r="H32" s="61">
        <f>Table51724[[#This Row],[Cost]]*Table51724[[#This Row],[Quantity]]</f>
        <v>0</v>
      </c>
      <c r="I32" s="56"/>
      <c r="J32" s="137"/>
      <c r="K32" s="138"/>
      <c r="L32" s="138"/>
      <c r="M32" s="138"/>
      <c r="N32" s="139"/>
    </row>
    <row r="33" spans="2:14" x14ac:dyDescent="0.3">
      <c r="B33" s="57" t="s">
        <v>59</v>
      </c>
      <c r="C33" s="58" t="s">
        <v>60</v>
      </c>
      <c r="D33" s="59" t="s">
        <v>61</v>
      </c>
      <c r="E33" s="58" t="s">
        <v>62</v>
      </c>
      <c r="F33" s="60">
        <v>35</v>
      </c>
      <c r="G33" s="58">
        <v>9</v>
      </c>
      <c r="H33" s="61">
        <f>Table51724[[#This Row],[Cost]]*Table51724[[#This Row],[Quantity]]</f>
        <v>315</v>
      </c>
      <c r="I33" s="56"/>
      <c r="J33" s="137"/>
      <c r="K33" s="138"/>
      <c r="L33" s="138"/>
      <c r="M33" s="138"/>
      <c r="N33" s="139"/>
    </row>
    <row r="34" spans="2:14" x14ac:dyDescent="0.3">
      <c r="B34" s="57" t="s">
        <v>59</v>
      </c>
      <c r="C34" s="58" t="s">
        <v>60</v>
      </c>
      <c r="D34" s="59" t="s">
        <v>63</v>
      </c>
      <c r="E34" s="58" t="s">
        <v>64</v>
      </c>
      <c r="F34" s="60">
        <v>825</v>
      </c>
      <c r="G34" s="58">
        <v>3</v>
      </c>
      <c r="H34" s="61">
        <f>Table51724[[#This Row],[Cost]]*Table51724[[#This Row],[Quantity]]</f>
        <v>2475</v>
      </c>
      <c r="I34" s="56"/>
      <c r="J34" s="137"/>
      <c r="K34" s="138"/>
      <c r="L34" s="138"/>
      <c r="M34" s="138"/>
      <c r="N34" s="139"/>
    </row>
    <row r="35" spans="2:14" x14ac:dyDescent="0.3">
      <c r="B35" s="57" t="s">
        <v>59</v>
      </c>
      <c r="C35" s="58" t="s">
        <v>60</v>
      </c>
      <c r="D35" s="59" t="s">
        <v>65</v>
      </c>
      <c r="E35" s="58" t="s">
        <v>66</v>
      </c>
      <c r="F35" s="60">
        <v>235</v>
      </c>
      <c r="G35" s="58">
        <v>3</v>
      </c>
      <c r="H35" s="61">
        <f>Table51724[[#This Row],[Cost]]*Table51724[[#This Row],[Quantity]]</f>
        <v>705</v>
      </c>
      <c r="I35" s="56"/>
      <c r="J35" s="137"/>
      <c r="K35" s="138"/>
      <c r="L35" s="138"/>
      <c r="M35" s="138"/>
      <c r="N35" s="139"/>
    </row>
    <row r="36" spans="2:14" x14ac:dyDescent="0.3">
      <c r="B36" s="57"/>
      <c r="C36" s="58"/>
      <c r="D36" s="59"/>
      <c r="E36" s="58"/>
      <c r="F36" s="60"/>
      <c r="G36" s="58"/>
      <c r="H36" s="61">
        <f>Table51724[[#This Row],[Cost]]*Table51724[[#This Row],[Quantity]]</f>
        <v>0</v>
      </c>
      <c r="I36" s="56"/>
      <c r="J36" s="137"/>
      <c r="K36" s="138"/>
      <c r="L36" s="138"/>
      <c r="M36" s="138"/>
      <c r="N36" s="139"/>
    </row>
    <row r="37" spans="2:14" ht="15" thickBot="1" x14ac:dyDescent="0.35">
      <c r="B37" s="62"/>
      <c r="C37" s="63"/>
      <c r="D37" s="63"/>
      <c r="E37" s="63"/>
      <c r="F37" s="63"/>
      <c r="G37" s="63"/>
      <c r="H37" s="64">
        <f>SUM(Table51724[Total Cost])</f>
        <v>3495</v>
      </c>
      <c r="I37" s="65"/>
      <c r="J37" s="140"/>
      <c r="K37" s="141"/>
      <c r="L37" s="141"/>
      <c r="M37" s="141"/>
      <c r="N37" s="142"/>
    </row>
    <row r="38" spans="2:14" ht="15" thickBot="1" x14ac:dyDescent="0.35">
      <c r="B38" s="49"/>
      <c r="H38" s="51"/>
      <c r="N38" s="51"/>
    </row>
    <row r="39" spans="2:14" ht="14.4" customHeight="1" x14ac:dyDescent="0.3">
      <c r="B39" s="131" t="s">
        <v>15</v>
      </c>
      <c r="C39" s="143"/>
      <c r="D39" s="143"/>
      <c r="E39" s="143"/>
      <c r="F39" s="143"/>
      <c r="G39" s="143"/>
      <c r="H39" s="144"/>
      <c r="I39" s="40"/>
      <c r="J39" s="122" t="s">
        <v>67</v>
      </c>
      <c r="K39" s="123"/>
      <c r="L39" s="123"/>
      <c r="M39" s="123"/>
      <c r="N39" s="124"/>
    </row>
    <row r="40" spans="2:14" x14ac:dyDescent="0.3">
      <c r="B40" s="41" t="s">
        <v>16</v>
      </c>
      <c r="C40" t="s">
        <v>17</v>
      </c>
      <c r="D40" t="s">
        <v>10</v>
      </c>
      <c r="E40" t="s">
        <v>18</v>
      </c>
      <c r="F40" t="s">
        <v>12</v>
      </c>
      <c r="G40" t="s">
        <v>19</v>
      </c>
      <c r="H40" s="42" t="s">
        <v>6</v>
      </c>
      <c r="J40" s="125"/>
      <c r="K40" s="126"/>
      <c r="L40" s="126"/>
      <c r="M40" s="126"/>
      <c r="N40" s="127"/>
    </row>
    <row r="41" spans="2:14" x14ac:dyDescent="0.3">
      <c r="B41" s="43"/>
      <c r="C41" s="23"/>
      <c r="D41" s="29" t="s">
        <v>14</v>
      </c>
      <c r="E41" s="23"/>
      <c r="F41" s="26"/>
      <c r="G41" s="31"/>
      <c r="H41" s="44">
        <f>Table61825[[#This Row],[Cost]]*Table61825[[#This Row],['# of Staff]]</f>
        <v>0</v>
      </c>
      <c r="J41" s="125"/>
      <c r="K41" s="126"/>
      <c r="L41" s="126"/>
      <c r="M41" s="126"/>
      <c r="N41" s="127"/>
    </row>
    <row r="42" spans="2:14" x14ac:dyDescent="0.3">
      <c r="B42" s="43" t="s">
        <v>68</v>
      </c>
      <c r="C42" s="23" t="s">
        <v>69</v>
      </c>
      <c r="D42" s="29" t="s">
        <v>60</v>
      </c>
      <c r="E42" s="23" t="s">
        <v>70</v>
      </c>
      <c r="F42" s="66">
        <v>300</v>
      </c>
      <c r="G42" s="31">
        <v>3</v>
      </c>
      <c r="H42" s="44">
        <f>Table61825[[#This Row],[Cost]]*Table61825[[#This Row],['# of Staff]]</f>
        <v>900</v>
      </c>
      <c r="J42" s="125"/>
      <c r="K42" s="126"/>
      <c r="L42" s="126"/>
      <c r="M42" s="126"/>
      <c r="N42" s="127"/>
    </row>
    <row r="43" spans="2:14" x14ac:dyDescent="0.3">
      <c r="B43" s="43"/>
      <c r="C43" s="23"/>
      <c r="D43" s="23"/>
      <c r="E43" s="23"/>
      <c r="F43" s="26"/>
      <c r="G43" s="31"/>
      <c r="H43" s="44">
        <f>Table61825[[#This Row],[Cost]]*Table61825[[#This Row],['# of Staff]]</f>
        <v>0</v>
      </c>
      <c r="J43" s="125"/>
      <c r="K43" s="126"/>
      <c r="L43" s="126"/>
      <c r="M43" s="126"/>
      <c r="N43" s="127"/>
    </row>
    <row r="44" spans="2:14" ht="15" thickBot="1" x14ac:dyDescent="0.35">
      <c r="B44" s="45"/>
      <c r="C44" s="46"/>
      <c r="D44" s="46"/>
      <c r="E44" s="46"/>
      <c r="F44" s="67"/>
      <c r="G44" s="68"/>
      <c r="H44" s="69">
        <f>SUM(Table61825[],Table61825[Total Cost])</f>
        <v>2103</v>
      </c>
      <c r="I44" s="48"/>
      <c r="J44" s="128"/>
      <c r="K44" s="129"/>
      <c r="L44" s="129"/>
      <c r="M44" s="129"/>
      <c r="N44" s="130"/>
    </row>
    <row r="45" spans="2:14" ht="15" thickBot="1" x14ac:dyDescent="0.35">
      <c r="B45" s="49"/>
      <c r="H45" s="51"/>
      <c r="N45" s="51"/>
    </row>
    <row r="46" spans="2:14" ht="14.4" customHeight="1" x14ac:dyDescent="0.3">
      <c r="B46" s="131" t="s">
        <v>38</v>
      </c>
      <c r="C46" s="143"/>
      <c r="D46" s="143"/>
      <c r="E46" s="143"/>
      <c r="F46" s="143"/>
      <c r="G46" s="143"/>
      <c r="H46" s="144"/>
      <c r="I46" s="40"/>
      <c r="J46" s="122" t="s">
        <v>71</v>
      </c>
      <c r="K46" s="123"/>
      <c r="L46" s="123"/>
      <c r="M46" s="123"/>
      <c r="N46" s="124"/>
    </row>
    <row r="47" spans="2:14" x14ac:dyDescent="0.3">
      <c r="B47" s="41" t="s">
        <v>21</v>
      </c>
      <c r="C47" t="s">
        <v>23</v>
      </c>
      <c r="D47" t="s">
        <v>12</v>
      </c>
      <c r="E47" t="s">
        <v>22</v>
      </c>
      <c r="F47" t="s">
        <v>4</v>
      </c>
      <c r="G47" t="s">
        <v>13</v>
      </c>
      <c r="H47" s="42" t="s">
        <v>6</v>
      </c>
      <c r="J47" s="125"/>
      <c r="K47" s="126"/>
      <c r="L47" s="126"/>
      <c r="M47" s="126"/>
      <c r="N47" s="127"/>
    </row>
    <row r="48" spans="2:14" x14ac:dyDescent="0.3">
      <c r="B48" s="43"/>
      <c r="C48" s="23"/>
      <c r="D48" s="26"/>
      <c r="E48" s="23"/>
      <c r="F48" s="23"/>
      <c r="G48" s="31"/>
      <c r="H48" s="44">
        <f>Table71926[[#This Row],[Cost]]*Table71926[[#This Row],[Quantity]]</f>
        <v>0</v>
      </c>
      <c r="J48" s="125"/>
      <c r="K48" s="126"/>
      <c r="L48" s="126"/>
      <c r="M48" s="126"/>
      <c r="N48" s="127"/>
    </row>
    <row r="49" spans="2:14" x14ac:dyDescent="0.3">
      <c r="B49" s="43" t="s">
        <v>72</v>
      </c>
      <c r="C49" s="23" t="s">
        <v>73</v>
      </c>
      <c r="D49" s="26">
        <v>75</v>
      </c>
      <c r="E49" s="26" t="s">
        <v>74</v>
      </c>
      <c r="F49" s="23" t="s">
        <v>45</v>
      </c>
      <c r="G49" s="31">
        <v>1</v>
      </c>
      <c r="H49" s="44">
        <f>Table71926[[#This Row],[Cost]]*Table71926[[#This Row],[Quantity]]</f>
        <v>75</v>
      </c>
      <c r="J49" s="125"/>
      <c r="K49" s="126"/>
      <c r="L49" s="126"/>
      <c r="M49" s="126"/>
      <c r="N49" s="127"/>
    </row>
    <row r="50" spans="2:14" x14ac:dyDescent="0.3">
      <c r="B50" s="43" t="s">
        <v>75</v>
      </c>
      <c r="C50" s="23" t="s">
        <v>73</v>
      </c>
      <c r="D50" s="26">
        <v>100</v>
      </c>
      <c r="E50" s="26" t="s">
        <v>74</v>
      </c>
      <c r="F50" s="23" t="s">
        <v>45</v>
      </c>
      <c r="G50" s="31">
        <v>1</v>
      </c>
      <c r="H50" s="44">
        <f>Table71926[[#This Row],[Cost]]*Table71926[[#This Row],[Quantity]]</f>
        <v>100</v>
      </c>
      <c r="J50" s="125"/>
      <c r="K50" s="126"/>
      <c r="L50" s="126"/>
      <c r="M50" s="126"/>
      <c r="N50" s="127"/>
    </row>
    <row r="51" spans="2:14" x14ac:dyDescent="0.3">
      <c r="B51" s="43" t="s">
        <v>76</v>
      </c>
      <c r="C51" s="23" t="s">
        <v>73</v>
      </c>
      <c r="D51" s="26">
        <v>456</v>
      </c>
      <c r="E51" s="26" t="s">
        <v>74</v>
      </c>
      <c r="F51" s="23" t="s">
        <v>45</v>
      </c>
      <c r="G51" s="31">
        <v>1</v>
      </c>
      <c r="H51" s="44">
        <f>Table71926[[#This Row],[Cost]]*Table71926[[#This Row],[Quantity]]</f>
        <v>456</v>
      </c>
      <c r="J51" s="125"/>
      <c r="K51" s="126"/>
      <c r="L51" s="126"/>
      <c r="M51" s="126"/>
      <c r="N51" s="127"/>
    </row>
    <row r="52" spans="2:14" ht="15" thickBot="1" x14ac:dyDescent="0.35">
      <c r="B52" s="45"/>
      <c r="C52" s="46"/>
      <c r="D52" s="70"/>
      <c r="E52" s="70"/>
      <c r="F52" s="46"/>
      <c r="G52" s="68"/>
      <c r="H52" s="47">
        <f>SUM(Table71926[Total Cost])</f>
        <v>631</v>
      </c>
      <c r="I52" s="48"/>
      <c r="J52" s="71"/>
      <c r="K52" s="48"/>
      <c r="L52" s="48"/>
      <c r="M52" s="48"/>
      <c r="N52" s="72"/>
    </row>
    <row r="53" spans="2:14" ht="15" thickBot="1" x14ac:dyDescent="0.35">
      <c r="B53" s="49"/>
      <c r="D53" s="73"/>
      <c r="E53" s="73"/>
      <c r="G53" s="74"/>
      <c r="H53" s="75"/>
      <c r="J53" s="76"/>
      <c r="K53" s="76"/>
      <c r="L53" s="76"/>
      <c r="M53" s="76"/>
      <c r="N53" s="77"/>
    </row>
    <row r="54" spans="2:14" ht="14.4" customHeight="1" x14ac:dyDescent="0.3">
      <c r="B54" s="131" t="s">
        <v>39</v>
      </c>
      <c r="C54" s="143"/>
      <c r="D54" s="143"/>
      <c r="E54" s="143"/>
      <c r="F54" s="143"/>
      <c r="G54" s="143"/>
      <c r="H54" s="144"/>
      <c r="I54" s="40"/>
      <c r="J54" s="122" t="s">
        <v>77</v>
      </c>
      <c r="K54" s="123"/>
      <c r="L54" s="123"/>
      <c r="M54" s="123"/>
      <c r="N54" s="124"/>
    </row>
    <row r="55" spans="2:14" x14ac:dyDescent="0.3">
      <c r="B55" s="41" t="s">
        <v>21</v>
      </c>
      <c r="C55" t="s">
        <v>23</v>
      </c>
      <c r="D55" t="s">
        <v>12</v>
      </c>
      <c r="E55" t="s">
        <v>22</v>
      </c>
      <c r="F55" t="s">
        <v>4</v>
      </c>
      <c r="G55" t="s">
        <v>13</v>
      </c>
      <c r="H55" s="42" t="s">
        <v>6</v>
      </c>
      <c r="J55" s="125"/>
      <c r="K55" s="126"/>
      <c r="L55" s="126"/>
      <c r="M55" s="126"/>
      <c r="N55" s="127"/>
    </row>
    <row r="56" spans="2:14" x14ac:dyDescent="0.3">
      <c r="B56" s="43"/>
      <c r="C56" s="23"/>
      <c r="D56" s="26"/>
      <c r="E56" s="23"/>
      <c r="F56" s="23"/>
      <c r="G56" s="31"/>
      <c r="H56" s="44">
        <f>Table722128[[#This Row],[Cost]]*Table722128[[#This Row],[Quantity]]</f>
        <v>0</v>
      </c>
      <c r="J56" s="125"/>
      <c r="K56" s="126"/>
      <c r="L56" s="126"/>
      <c r="M56" s="126"/>
      <c r="N56" s="127"/>
    </row>
    <row r="57" spans="2:14" x14ac:dyDescent="0.3">
      <c r="B57" s="43" t="s">
        <v>78</v>
      </c>
      <c r="C57" s="23" t="s">
        <v>44</v>
      </c>
      <c r="D57" s="26">
        <v>300</v>
      </c>
      <c r="E57" s="26" t="s">
        <v>24</v>
      </c>
      <c r="F57" s="23" t="s">
        <v>24</v>
      </c>
      <c r="G57" s="31">
        <v>1</v>
      </c>
      <c r="H57" s="44">
        <f>Table722128[[#This Row],[Cost]]*Table722128[[#This Row],[Quantity]]</f>
        <v>300</v>
      </c>
      <c r="J57" s="125"/>
      <c r="K57" s="126"/>
      <c r="L57" s="126"/>
      <c r="M57" s="126"/>
      <c r="N57" s="127"/>
    </row>
    <row r="58" spans="2:14" x14ac:dyDescent="0.3">
      <c r="B58" s="43" t="s">
        <v>79</v>
      </c>
      <c r="C58" s="23" t="s">
        <v>44</v>
      </c>
      <c r="D58" s="26">
        <v>45</v>
      </c>
      <c r="E58" s="26" t="s">
        <v>80</v>
      </c>
      <c r="F58" s="23" t="s">
        <v>81</v>
      </c>
      <c r="G58" s="31">
        <v>25</v>
      </c>
      <c r="H58" s="44">
        <f>Table722128[[#This Row],[Cost]]*Table722128[[#This Row],[Quantity]]</f>
        <v>1125</v>
      </c>
      <c r="J58" s="125"/>
      <c r="K58" s="126"/>
      <c r="L58" s="126"/>
      <c r="M58" s="126"/>
      <c r="N58" s="127"/>
    </row>
    <row r="59" spans="2:14" ht="15" thickBot="1" x14ac:dyDescent="0.35">
      <c r="B59" s="45"/>
      <c r="C59" s="46"/>
      <c r="D59" s="78"/>
      <c r="E59" s="78"/>
      <c r="F59" s="46"/>
      <c r="G59" s="68"/>
      <c r="H59" s="79">
        <f>SUM(Table722128[Total Cost])</f>
        <v>1425</v>
      </c>
      <c r="I59" s="48"/>
      <c r="J59" s="128"/>
      <c r="K59" s="129"/>
      <c r="L59" s="129"/>
      <c r="M59" s="129"/>
      <c r="N59" s="130"/>
    </row>
    <row r="60" spans="2:14" ht="15" thickBot="1" x14ac:dyDescent="0.35">
      <c r="B60" s="49"/>
      <c r="H60" s="51"/>
      <c r="K60" s="76"/>
      <c r="L60" s="76"/>
      <c r="M60" s="76"/>
      <c r="N60" s="77"/>
    </row>
    <row r="61" spans="2:14" ht="14.4" customHeight="1" x14ac:dyDescent="0.3">
      <c r="B61" s="131" t="s">
        <v>24</v>
      </c>
      <c r="C61" s="143"/>
      <c r="D61" s="143"/>
      <c r="E61" s="143"/>
      <c r="F61" s="143"/>
      <c r="G61" s="143"/>
      <c r="H61" s="144"/>
      <c r="I61" s="40"/>
      <c r="J61" s="122" t="s">
        <v>82</v>
      </c>
      <c r="K61" s="123"/>
      <c r="L61" s="123"/>
      <c r="M61" s="123"/>
      <c r="N61" s="124"/>
    </row>
    <row r="62" spans="2:14" x14ac:dyDescent="0.3">
      <c r="B62" s="41" t="s">
        <v>21</v>
      </c>
      <c r="C62" t="s">
        <v>23</v>
      </c>
      <c r="D62" t="s">
        <v>12</v>
      </c>
      <c r="E62" t="s">
        <v>22</v>
      </c>
      <c r="F62" t="s">
        <v>4</v>
      </c>
      <c r="G62" t="s">
        <v>13</v>
      </c>
      <c r="H62" s="42" t="s">
        <v>6</v>
      </c>
      <c r="J62" s="125"/>
      <c r="K62" s="126"/>
      <c r="L62" s="126"/>
      <c r="M62" s="126"/>
      <c r="N62" s="127"/>
    </row>
    <row r="63" spans="2:14" x14ac:dyDescent="0.3">
      <c r="B63" s="43"/>
      <c r="C63" s="23"/>
      <c r="D63" s="26"/>
      <c r="E63" s="23"/>
      <c r="F63" s="23"/>
      <c r="G63" s="31"/>
      <c r="H63" s="44">
        <f>Table792027[[#This Row],[Cost]]*Table792027[[#This Row],[Quantity]]</f>
        <v>0</v>
      </c>
      <c r="J63" s="125"/>
      <c r="K63" s="126"/>
      <c r="L63" s="126"/>
      <c r="M63" s="126"/>
      <c r="N63" s="127"/>
    </row>
    <row r="64" spans="2:14" x14ac:dyDescent="0.3">
      <c r="B64" s="43"/>
      <c r="C64" s="23"/>
      <c r="D64" s="26"/>
      <c r="E64" s="26"/>
      <c r="F64" s="23"/>
      <c r="G64" s="31"/>
      <c r="H64" s="44">
        <f>Table792027[[#This Row],[Cost]]*Table792027[[#This Row],[Quantity]]</f>
        <v>0</v>
      </c>
      <c r="J64" s="125"/>
      <c r="K64" s="126"/>
      <c r="L64" s="126"/>
      <c r="M64" s="126"/>
      <c r="N64" s="127"/>
    </row>
    <row r="65" spans="2:14" x14ac:dyDescent="0.3">
      <c r="B65" s="43"/>
      <c r="C65" s="23"/>
      <c r="D65" s="26"/>
      <c r="E65" s="26"/>
      <c r="F65" s="23"/>
      <c r="G65" s="31"/>
      <c r="H65" s="44">
        <f>Table792027[[#This Row],[Cost]]*Table792027[[#This Row],[Quantity]]</f>
        <v>0</v>
      </c>
      <c r="J65" s="125"/>
      <c r="K65" s="126"/>
      <c r="L65" s="126"/>
      <c r="M65" s="126"/>
      <c r="N65" s="127"/>
    </row>
    <row r="66" spans="2:14" ht="15" thickBot="1" x14ac:dyDescent="0.35">
      <c r="B66" s="45"/>
      <c r="C66" s="46"/>
      <c r="D66" s="78"/>
      <c r="E66" s="78"/>
      <c r="F66" s="46"/>
      <c r="G66" s="68"/>
      <c r="H66" s="79">
        <f>SUM(Table792027[Total Cost])</f>
        <v>0</v>
      </c>
      <c r="I66" s="48"/>
      <c r="J66" s="128"/>
      <c r="K66" s="129"/>
      <c r="L66" s="129"/>
      <c r="M66" s="129"/>
      <c r="N66" s="130"/>
    </row>
    <row r="67" spans="2:14" x14ac:dyDescent="0.3">
      <c r="B67" s="49"/>
      <c r="H67" s="51"/>
      <c r="N67" s="51"/>
    </row>
    <row r="68" spans="2:14" x14ac:dyDescent="0.3">
      <c r="B68" s="80" t="s">
        <v>83</v>
      </c>
      <c r="C68" s="2"/>
      <c r="D68" s="2"/>
      <c r="E68" s="2"/>
      <c r="F68" s="2"/>
      <c r="G68" s="2"/>
      <c r="H68" s="81"/>
      <c r="N68" s="51"/>
    </row>
    <row r="69" spans="2:14" x14ac:dyDescent="0.3">
      <c r="B69" s="82"/>
      <c r="C69" s="2"/>
      <c r="D69" s="2"/>
      <c r="E69" s="2"/>
      <c r="F69" s="2"/>
      <c r="G69" s="2"/>
      <c r="H69" s="81"/>
      <c r="N69" s="51"/>
    </row>
    <row r="70" spans="2:14" x14ac:dyDescent="0.3">
      <c r="B70" s="82"/>
      <c r="C70" s="2"/>
      <c r="D70" s="2"/>
      <c r="E70" s="2"/>
      <c r="F70" s="2"/>
      <c r="G70" s="2"/>
      <c r="H70" s="81"/>
      <c r="N70" s="51"/>
    </row>
    <row r="71" spans="2:14" x14ac:dyDescent="0.3">
      <c r="B71" s="83" t="s">
        <v>26</v>
      </c>
      <c r="C71" s="9">
        <f>Table21623[[#Totals],[Total Cost]]+Table51724[[#Totals],[Total Cost]]+Table61825[[#Totals],[Total Cost]]+Table71926[[#Totals],[Total Cost]]+Table792027[[#Totals],[Total Cost]]</f>
        <v>87599</v>
      </c>
      <c r="D71" s="2"/>
      <c r="E71" s="2"/>
      <c r="F71" s="2"/>
      <c r="G71" s="2"/>
      <c r="H71" s="81"/>
      <c r="N71" s="51"/>
    </row>
    <row r="72" spans="2:14" ht="15" thickBot="1" x14ac:dyDescent="0.35">
      <c r="B72" s="84"/>
      <c r="C72" s="85"/>
      <c r="D72" s="85"/>
      <c r="E72" s="85"/>
      <c r="F72" s="85"/>
      <c r="G72" s="85"/>
      <c r="H72" s="86"/>
      <c r="I72" s="85"/>
      <c r="J72" s="85"/>
      <c r="K72" s="85"/>
      <c r="L72" s="85"/>
      <c r="M72" s="85"/>
      <c r="N72" s="86"/>
    </row>
    <row r="74" spans="2:14" ht="24.6" x14ac:dyDescent="0.3">
      <c r="B74" s="146" t="s">
        <v>84</v>
      </c>
      <c r="C74" s="147"/>
      <c r="D74" s="147"/>
      <c r="E74" s="147"/>
      <c r="F74" s="147"/>
      <c r="G74" s="147"/>
      <c r="H74" s="147"/>
    </row>
    <row r="75" spans="2:14" ht="97.2" customHeight="1" x14ac:dyDescent="0.3">
      <c r="B75" s="87" t="s">
        <v>0</v>
      </c>
      <c r="C75" s="145" t="s">
        <v>85</v>
      </c>
      <c r="D75" s="145"/>
      <c r="E75" s="145"/>
      <c r="F75" s="145"/>
      <c r="G75" s="145"/>
      <c r="H75" s="145"/>
    </row>
    <row r="76" spans="2:14" ht="60.6" customHeight="1" x14ac:dyDescent="0.3">
      <c r="B76" s="87" t="s">
        <v>40</v>
      </c>
      <c r="C76" s="145" t="s">
        <v>86</v>
      </c>
      <c r="D76" s="145"/>
      <c r="E76" s="145"/>
      <c r="F76" s="145"/>
      <c r="G76" s="145"/>
      <c r="H76" s="145"/>
    </row>
    <row r="77" spans="2:14" ht="68.400000000000006" customHeight="1" x14ac:dyDescent="0.3">
      <c r="B77" s="88" t="s">
        <v>8</v>
      </c>
      <c r="C77" s="148" t="s">
        <v>87</v>
      </c>
      <c r="D77" s="148"/>
      <c r="E77" s="148"/>
      <c r="F77" s="148"/>
      <c r="G77" s="148"/>
      <c r="H77" s="148"/>
    </row>
    <row r="78" spans="2:14" ht="22.2" customHeight="1" x14ac:dyDescent="0.3">
      <c r="B78" s="89"/>
      <c r="C78" s="149" t="s">
        <v>88</v>
      </c>
      <c r="D78" s="149"/>
      <c r="E78" s="149"/>
      <c r="F78" s="149"/>
      <c r="G78" s="149"/>
      <c r="H78" s="149"/>
    </row>
    <row r="79" spans="2:14" ht="75" customHeight="1" x14ac:dyDescent="0.3">
      <c r="B79" s="90" t="s">
        <v>15</v>
      </c>
      <c r="C79" s="145" t="s">
        <v>89</v>
      </c>
      <c r="D79" s="145"/>
      <c r="E79" s="145"/>
      <c r="F79" s="145"/>
      <c r="G79" s="145"/>
      <c r="H79" s="145"/>
    </row>
    <row r="80" spans="2:14" ht="75" customHeight="1" x14ac:dyDescent="0.3">
      <c r="B80" s="91" t="s">
        <v>38</v>
      </c>
      <c r="C80" s="150" t="s">
        <v>90</v>
      </c>
      <c r="D80" s="150"/>
      <c r="E80" s="150"/>
      <c r="F80" s="150"/>
      <c r="G80" s="150"/>
      <c r="H80" s="150"/>
    </row>
    <row r="81" spans="2:8" ht="63.6" customHeight="1" x14ac:dyDescent="0.3">
      <c r="B81" s="87" t="s">
        <v>39</v>
      </c>
      <c r="C81" s="145" t="s">
        <v>91</v>
      </c>
      <c r="D81" s="145"/>
      <c r="E81" s="145"/>
      <c r="F81" s="145"/>
      <c r="G81" s="145"/>
      <c r="H81" s="145"/>
    </row>
    <row r="82" spans="2:8" ht="43.2" customHeight="1" x14ac:dyDescent="0.3">
      <c r="B82" s="87" t="s">
        <v>24</v>
      </c>
      <c r="C82" s="145" t="s">
        <v>92</v>
      </c>
      <c r="D82" s="145"/>
      <c r="E82" s="145"/>
      <c r="F82" s="145"/>
      <c r="G82" s="145"/>
      <c r="H82" s="145"/>
    </row>
    <row r="83" spans="2:8" ht="67.2" customHeight="1" x14ac:dyDescent="0.3">
      <c r="B83" s="87" t="s">
        <v>44</v>
      </c>
      <c r="C83" s="145" t="s">
        <v>93</v>
      </c>
      <c r="D83" s="145"/>
      <c r="E83" s="145"/>
      <c r="F83" s="145"/>
      <c r="G83" s="145"/>
      <c r="H83" s="145"/>
    </row>
    <row r="84" spans="2:8" ht="75" customHeight="1" x14ac:dyDescent="0.3">
      <c r="B84" s="87" t="s">
        <v>73</v>
      </c>
      <c r="C84" s="145" t="s">
        <v>94</v>
      </c>
      <c r="D84" s="145"/>
      <c r="E84" s="145"/>
      <c r="F84" s="145"/>
      <c r="G84" s="145"/>
      <c r="H84" s="145"/>
    </row>
    <row r="85" spans="2:8" ht="75" customHeight="1" x14ac:dyDescent="0.3">
      <c r="B85" s="87" t="s">
        <v>95</v>
      </c>
      <c r="C85" s="145" t="s">
        <v>96</v>
      </c>
      <c r="D85" s="145"/>
      <c r="E85" s="145"/>
      <c r="F85" s="145"/>
      <c r="G85" s="145"/>
      <c r="H85" s="145"/>
    </row>
  </sheetData>
  <mergeCells count="30">
    <mergeCell ref="C85:H85"/>
    <mergeCell ref="B74:H74"/>
    <mergeCell ref="C75:H75"/>
    <mergeCell ref="C76:H76"/>
    <mergeCell ref="C77:H77"/>
    <mergeCell ref="C78:H78"/>
    <mergeCell ref="C79:H79"/>
    <mergeCell ref="C80:H80"/>
    <mergeCell ref="C81:H81"/>
    <mergeCell ref="C82:H82"/>
    <mergeCell ref="C83:H83"/>
    <mergeCell ref="C84:H84"/>
    <mergeCell ref="B46:H46"/>
    <mergeCell ref="J46:N51"/>
    <mergeCell ref="B54:H54"/>
    <mergeCell ref="J54:N59"/>
    <mergeCell ref="B61:H61"/>
    <mergeCell ref="J61:N66"/>
    <mergeCell ref="B23:H23"/>
    <mergeCell ref="J23:N28"/>
    <mergeCell ref="B30:H30"/>
    <mergeCell ref="J30:N37"/>
    <mergeCell ref="B39:H39"/>
    <mergeCell ref="J39:N44"/>
    <mergeCell ref="B2:H2"/>
    <mergeCell ref="B3:H10"/>
    <mergeCell ref="B11:H11"/>
    <mergeCell ref="J13:N13"/>
    <mergeCell ref="B14:H14"/>
    <mergeCell ref="J14:N21"/>
  </mergeCells>
  <dataValidations count="7">
    <dataValidation type="list" allowBlank="1" showInputMessage="1" showErrorMessage="1" sqref="D32:D36" xr:uid="{39AC0A45-E87B-4818-BA01-02CFC0A721C0}">
      <formula1>"Flight, Per diem, Mileage, Lodging, Other"</formula1>
    </dataValidation>
    <dataValidation type="list" allowBlank="1" showInputMessage="1" showErrorMessage="1" sqref="E32:E36" xr:uid="{81D0C8F6-9C7E-4891-972B-00CD0E2B766E}">
      <formula1>"Per flight, Per day, Per meal, Per mile, Others"</formula1>
    </dataValidation>
    <dataValidation type="list" allowBlank="1" showInputMessage="1" showErrorMessage="1" sqref="E16:E20 E25:E27" xr:uid="{9D05D11B-FEEE-4131-B31C-BCAAF68F0A19}">
      <formula1>"Yearly, Hourly"</formula1>
    </dataValidation>
    <dataValidation type="list" allowBlank="1" showInputMessage="1" showErrorMessage="1" sqref="C63:C65 C48:C51 C56:C58" xr:uid="{C115D171-5084-44CC-9037-6EDEEF114E21}">
      <formula1>"Expendable, Non-Expendable"</formula1>
    </dataValidation>
    <dataValidation type="list" allowBlank="1" showInputMessage="1" showErrorMessage="1" sqref="E63:E65 E48:E51 E56:E58" xr:uid="{11D5834A-CD3A-40F0-94E4-53AE510ED3A0}">
      <formula1>"Individual, Case, Pack, Box, Other"</formula1>
    </dataValidation>
    <dataValidation type="list" allowBlank="1" showInputMessage="1" showErrorMessage="1" sqref="F63:F65 F48:F51 F56:F58" xr:uid="{C985670D-AEE1-4334-A984-332063C06214}">
      <formula1>"Each, Per Case, Per Box, Per Pack, Other"</formula1>
    </dataValidation>
    <dataValidation type="list" allowBlank="1" showInputMessage="1" showErrorMessage="1" sqref="E41:E43" xr:uid="{0A7CF3B2-5C79-484D-9080-47D3AF89906B}">
      <formula1>"In Person, Asynchronus Virtual, Syncrhonous Virtual"</formula1>
    </dataValidation>
  </dataValidations>
  <hyperlinks>
    <hyperlink ref="C78:H78" r:id="rId1" display="https://www.gsa.gov/travel/plan-book/per-diem-rates" xr:uid="{C2A287EB-2583-46B6-8C94-61DCDF0FA596}"/>
  </hyperlink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16385" r:id="rId4" name="Button 1">
              <controlPr defaultSize="0" print="0" autoFill="0" autoPict="0" macro="[1]!InsertRowPersonnel">
                <anchor moveWithCells="1" sizeWithCells="1">
                  <from>
                    <xdr:col>1</xdr:col>
                    <xdr:colOff>30480</xdr:colOff>
                    <xdr:row>15</xdr:row>
                    <xdr:rowOff>38100</xdr:rowOff>
                  </from>
                  <to>
                    <xdr:col>1</xdr:col>
                    <xdr:colOff>723900</xdr:colOff>
                    <xdr:row>15</xdr:row>
                    <xdr:rowOff>266700</xdr:rowOff>
                  </to>
                </anchor>
              </controlPr>
            </control>
          </mc:Choice>
        </mc:AlternateContent>
        <mc:AlternateContent xmlns:mc="http://schemas.openxmlformats.org/markup-compatibility/2006">
          <mc:Choice Requires="x14">
            <control shapeId="16386" r:id="rId5" name="Button 2">
              <controlPr defaultSize="0" print="0" autoFill="0" autoPict="0" macro="[1]!DeleteRow">
                <anchor moveWithCells="1" sizeWithCells="1">
                  <from>
                    <xdr:col>1</xdr:col>
                    <xdr:colOff>762000</xdr:colOff>
                    <xdr:row>15</xdr:row>
                    <xdr:rowOff>38100</xdr:rowOff>
                  </from>
                  <to>
                    <xdr:col>2</xdr:col>
                    <xdr:colOff>502920</xdr:colOff>
                    <xdr:row>15</xdr:row>
                    <xdr:rowOff>274320</xdr:rowOff>
                  </to>
                </anchor>
              </controlPr>
            </control>
          </mc:Choice>
        </mc:AlternateContent>
        <mc:AlternateContent xmlns:mc="http://schemas.openxmlformats.org/markup-compatibility/2006">
          <mc:Choice Requires="x14">
            <control shapeId="16387" r:id="rId6" name="Button 3">
              <controlPr defaultSize="0" print="0" autoFill="0" autoPict="0" macro="[1]!InsertRowTravel">
                <anchor moveWithCells="1" sizeWithCells="1">
                  <from>
                    <xdr:col>1</xdr:col>
                    <xdr:colOff>30480</xdr:colOff>
                    <xdr:row>31</xdr:row>
                    <xdr:rowOff>7620</xdr:rowOff>
                  </from>
                  <to>
                    <xdr:col>1</xdr:col>
                    <xdr:colOff>731520</xdr:colOff>
                    <xdr:row>32</xdr:row>
                    <xdr:rowOff>0</xdr:rowOff>
                  </to>
                </anchor>
              </controlPr>
            </control>
          </mc:Choice>
        </mc:AlternateContent>
        <mc:AlternateContent xmlns:mc="http://schemas.openxmlformats.org/markup-compatibility/2006">
          <mc:Choice Requires="x14">
            <control shapeId="16388" r:id="rId7" name="Button 4">
              <controlPr defaultSize="0" print="0" autoFill="0" autoPict="0" macro="[1]!DeleteRow">
                <anchor moveWithCells="1" sizeWithCells="1">
                  <from>
                    <xdr:col>1</xdr:col>
                    <xdr:colOff>762000</xdr:colOff>
                    <xdr:row>31</xdr:row>
                    <xdr:rowOff>7620</xdr:rowOff>
                  </from>
                  <to>
                    <xdr:col>2</xdr:col>
                    <xdr:colOff>502920</xdr:colOff>
                    <xdr:row>31</xdr:row>
                    <xdr:rowOff>251460</xdr:rowOff>
                  </to>
                </anchor>
              </controlPr>
            </control>
          </mc:Choice>
        </mc:AlternateContent>
        <mc:AlternateContent xmlns:mc="http://schemas.openxmlformats.org/markup-compatibility/2006">
          <mc:Choice Requires="x14">
            <control shapeId="16389" r:id="rId8" name="Button 5">
              <controlPr defaultSize="0" print="0" autoFill="0" autoPict="0" macro="[1]!InsertRowTravel">
                <anchor moveWithCells="1" sizeWithCells="1">
                  <from>
                    <xdr:col>1</xdr:col>
                    <xdr:colOff>30480</xdr:colOff>
                    <xdr:row>40</xdr:row>
                    <xdr:rowOff>7620</xdr:rowOff>
                  </from>
                  <to>
                    <xdr:col>1</xdr:col>
                    <xdr:colOff>731520</xdr:colOff>
                    <xdr:row>41</xdr:row>
                    <xdr:rowOff>0</xdr:rowOff>
                  </to>
                </anchor>
              </controlPr>
            </control>
          </mc:Choice>
        </mc:AlternateContent>
        <mc:AlternateContent xmlns:mc="http://schemas.openxmlformats.org/markup-compatibility/2006">
          <mc:Choice Requires="x14">
            <control shapeId="16390" r:id="rId9" name="Button 6">
              <controlPr defaultSize="0" print="0" autoFill="0" autoPict="0" macro="[1]!DeleteRow">
                <anchor moveWithCells="1" sizeWithCells="1">
                  <from>
                    <xdr:col>1</xdr:col>
                    <xdr:colOff>762000</xdr:colOff>
                    <xdr:row>40</xdr:row>
                    <xdr:rowOff>7620</xdr:rowOff>
                  </from>
                  <to>
                    <xdr:col>2</xdr:col>
                    <xdr:colOff>502920</xdr:colOff>
                    <xdr:row>41</xdr:row>
                    <xdr:rowOff>0</xdr:rowOff>
                  </to>
                </anchor>
              </controlPr>
            </control>
          </mc:Choice>
        </mc:AlternateContent>
        <mc:AlternateContent xmlns:mc="http://schemas.openxmlformats.org/markup-compatibility/2006">
          <mc:Choice Requires="x14">
            <control shapeId="16391" r:id="rId10" name="Button 7">
              <controlPr defaultSize="0" print="0" autoFill="0" autoPict="0" macro="[1]!InsertRowTravel">
                <anchor moveWithCells="1" sizeWithCells="1">
                  <from>
                    <xdr:col>1</xdr:col>
                    <xdr:colOff>30480</xdr:colOff>
                    <xdr:row>47</xdr:row>
                    <xdr:rowOff>7620</xdr:rowOff>
                  </from>
                  <to>
                    <xdr:col>1</xdr:col>
                    <xdr:colOff>731520</xdr:colOff>
                    <xdr:row>48</xdr:row>
                    <xdr:rowOff>0</xdr:rowOff>
                  </to>
                </anchor>
              </controlPr>
            </control>
          </mc:Choice>
        </mc:AlternateContent>
        <mc:AlternateContent xmlns:mc="http://schemas.openxmlformats.org/markup-compatibility/2006">
          <mc:Choice Requires="x14">
            <control shapeId="16392" r:id="rId11" name="Button 8">
              <controlPr defaultSize="0" print="0" autoFill="0" autoPict="0" macro="[1]!DeleteRow">
                <anchor moveWithCells="1" sizeWithCells="1">
                  <from>
                    <xdr:col>1</xdr:col>
                    <xdr:colOff>762000</xdr:colOff>
                    <xdr:row>47</xdr:row>
                    <xdr:rowOff>7620</xdr:rowOff>
                  </from>
                  <to>
                    <xdr:col>2</xdr:col>
                    <xdr:colOff>502920</xdr:colOff>
                    <xdr:row>48</xdr:row>
                    <xdr:rowOff>0</xdr:rowOff>
                  </to>
                </anchor>
              </controlPr>
            </control>
          </mc:Choice>
        </mc:AlternateContent>
        <mc:AlternateContent xmlns:mc="http://schemas.openxmlformats.org/markup-compatibility/2006">
          <mc:Choice Requires="x14">
            <control shapeId="16393" r:id="rId12" name="Button 9">
              <controlPr defaultSize="0" print="0" autoFill="0" autoPict="0" macro="[1]!InsertRowTravel">
                <anchor moveWithCells="1" sizeWithCells="1">
                  <from>
                    <xdr:col>1</xdr:col>
                    <xdr:colOff>30480</xdr:colOff>
                    <xdr:row>62</xdr:row>
                    <xdr:rowOff>7620</xdr:rowOff>
                  </from>
                  <to>
                    <xdr:col>1</xdr:col>
                    <xdr:colOff>731520</xdr:colOff>
                    <xdr:row>63</xdr:row>
                    <xdr:rowOff>0</xdr:rowOff>
                  </to>
                </anchor>
              </controlPr>
            </control>
          </mc:Choice>
        </mc:AlternateContent>
        <mc:AlternateContent xmlns:mc="http://schemas.openxmlformats.org/markup-compatibility/2006">
          <mc:Choice Requires="x14">
            <control shapeId="16394" r:id="rId13" name="Button 10">
              <controlPr defaultSize="0" print="0" autoFill="0" autoPict="0" macro="[1]!DeleteRow">
                <anchor moveWithCells="1" sizeWithCells="1">
                  <from>
                    <xdr:col>1</xdr:col>
                    <xdr:colOff>762000</xdr:colOff>
                    <xdr:row>62</xdr:row>
                    <xdr:rowOff>7620</xdr:rowOff>
                  </from>
                  <to>
                    <xdr:col>2</xdr:col>
                    <xdr:colOff>502920</xdr:colOff>
                    <xdr:row>63</xdr:row>
                    <xdr:rowOff>0</xdr:rowOff>
                  </to>
                </anchor>
              </controlPr>
            </control>
          </mc:Choice>
        </mc:AlternateContent>
        <mc:AlternateContent xmlns:mc="http://schemas.openxmlformats.org/markup-compatibility/2006">
          <mc:Choice Requires="x14">
            <control shapeId="16395" r:id="rId14" name="Button 11">
              <controlPr defaultSize="0" print="0" autoFill="0" autoPict="0" macro="[1]!InsertRowTravel">
                <anchor moveWithCells="1" sizeWithCells="1">
                  <from>
                    <xdr:col>1</xdr:col>
                    <xdr:colOff>30480</xdr:colOff>
                    <xdr:row>55</xdr:row>
                    <xdr:rowOff>7620</xdr:rowOff>
                  </from>
                  <to>
                    <xdr:col>1</xdr:col>
                    <xdr:colOff>731520</xdr:colOff>
                    <xdr:row>56</xdr:row>
                    <xdr:rowOff>0</xdr:rowOff>
                  </to>
                </anchor>
              </controlPr>
            </control>
          </mc:Choice>
        </mc:AlternateContent>
        <mc:AlternateContent xmlns:mc="http://schemas.openxmlformats.org/markup-compatibility/2006">
          <mc:Choice Requires="x14">
            <control shapeId="16396" r:id="rId15" name="Button 12">
              <controlPr defaultSize="0" print="0" autoFill="0" autoPict="0" macro="[1]!DeleteRow">
                <anchor moveWithCells="1" sizeWithCells="1">
                  <from>
                    <xdr:col>1</xdr:col>
                    <xdr:colOff>762000</xdr:colOff>
                    <xdr:row>55</xdr:row>
                    <xdr:rowOff>7620</xdr:rowOff>
                  </from>
                  <to>
                    <xdr:col>2</xdr:col>
                    <xdr:colOff>502920</xdr:colOff>
                    <xdr:row>56</xdr:row>
                    <xdr:rowOff>0</xdr:rowOff>
                  </to>
                </anchor>
              </controlPr>
            </control>
          </mc:Choice>
        </mc:AlternateContent>
        <mc:AlternateContent xmlns:mc="http://schemas.openxmlformats.org/markup-compatibility/2006">
          <mc:Choice Requires="x14">
            <control shapeId="16397" r:id="rId16" name="Button 13">
              <controlPr defaultSize="0" print="0" autoFill="0" autoPict="0" macro="[1]!InsertRowPersonnel">
                <anchor moveWithCells="1" sizeWithCells="1">
                  <from>
                    <xdr:col>1</xdr:col>
                    <xdr:colOff>30480</xdr:colOff>
                    <xdr:row>24</xdr:row>
                    <xdr:rowOff>38100</xdr:rowOff>
                  </from>
                  <to>
                    <xdr:col>1</xdr:col>
                    <xdr:colOff>723900</xdr:colOff>
                    <xdr:row>24</xdr:row>
                    <xdr:rowOff>266700</xdr:rowOff>
                  </to>
                </anchor>
              </controlPr>
            </control>
          </mc:Choice>
        </mc:AlternateContent>
        <mc:AlternateContent xmlns:mc="http://schemas.openxmlformats.org/markup-compatibility/2006">
          <mc:Choice Requires="x14">
            <control shapeId="16398" r:id="rId17" name="Button 14">
              <controlPr defaultSize="0" print="0" autoFill="0" autoPict="0" macro="[1]!DeleteRow">
                <anchor moveWithCells="1" sizeWithCells="1">
                  <from>
                    <xdr:col>1</xdr:col>
                    <xdr:colOff>762000</xdr:colOff>
                    <xdr:row>24</xdr:row>
                    <xdr:rowOff>38100</xdr:rowOff>
                  </from>
                  <to>
                    <xdr:col>2</xdr:col>
                    <xdr:colOff>502920</xdr:colOff>
                    <xdr:row>24</xdr:row>
                    <xdr:rowOff>274320</xdr:rowOff>
                  </to>
                </anchor>
              </controlPr>
            </control>
          </mc:Choice>
        </mc:AlternateContent>
        <mc:AlternateContent xmlns:mc="http://schemas.openxmlformats.org/markup-compatibility/2006">
          <mc:Choice Requires="x14">
            <control shapeId="16413" r:id="rId18" name="Button 29">
              <controlPr defaultSize="0" print="0" autoFill="0" autoPict="0" macro="[1]!InsertRowPersonnel">
                <anchor moveWithCells="1" sizeWithCells="1">
                  <from>
                    <xdr:col>1</xdr:col>
                    <xdr:colOff>30480</xdr:colOff>
                    <xdr:row>15</xdr:row>
                    <xdr:rowOff>38100</xdr:rowOff>
                  </from>
                  <to>
                    <xdr:col>1</xdr:col>
                    <xdr:colOff>723900</xdr:colOff>
                    <xdr:row>15</xdr:row>
                    <xdr:rowOff>266700</xdr:rowOff>
                  </to>
                </anchor>
              </controlPr>
            </control>
          </mc:Choice>
        </mc:AlternateContent>
        <mc:AlternateContent xmlns:mc="http://schemas.openxmlformats.org/markup-compatibility/2006">
          <mc:Choice Requires="x14">
            <control shapeId="16414" r:id="rId19" name="Button 30">
              <controlPr defaultSize="0" print="0" autoFill="0" autoPict="0" macro="[1]!DeleteRow">
                <anchor moveWithCells="1" sizeWithCells="1">
                  <from>
                    <xdr:col>1</xdr:col>
                    <xdr:colOff>762000</xdr:colOff>
                    <xdr:row>15</xdr:row>
                    <xdr:rowOff>38100</xdr:rowOff>
                  </from>
                  <to>
                    <xdr:col>2</xdr:col>
                    <xdr:colOff>502920</xdr:colOff>
                    <xdr:row>15</xdr:row>
                    <xdr:rowOff>274320</xdr:rowOff>
                  </to>
                </anchor>
              </controlPr>
            </control>
          </mc:Choice>
        </mc:AlternateContent>
        <mc:AlternateContent xmlns:mc="http://schemas.openxmlformats.org/markup-compatibility/2006">
          <mc:Choice Requires="x14">
            <control shapeId="16415" r:id="rId20" name="Button 31">
              <controlPr defaultSize="0" print="0" autoFill="0" autoPict="0" macro="[1]!InsertRowTravel">
                <anchor moveWithCells="1" sizeWithCells="1">
                  <from>
                    <xdr:col>1</xdr:col>
                    <xdr:colOff>30480</xdr:colOff>
                    <xdr:row>31</xdr:row>
                    <xdr:rowOff>7620</xdr:rowOff>
                  </from>
                  <to>
                    <xdr:col>1</xdr:col>
                    <xdr:colOff>731520</xdr:colOff>
                    <xdr:row>32</xdr:row>
                    <xdr:rowOff>0</xdr:rowOff>
                  </to>
                </anchor>
              </controlPr>
            </control>
          </mc:Choice>
        </mc:AlternateContent>
        <mc:AlternateContent xmlns:mc="http://schemas.openxmlformats.org/markup-compatibility/2006">
          <mc:Choice Requires="x14">
            <control shapeId="16416" r:id="rId21" name="Button 32">
              <controlPr defaultSize="0" print="0" autoFill="0" autoPict="0" macro="[1]!DeleteRow">
                <anchor moveWithCells="1" sizeWithCells="1">
                  <from>
                    <xdr:col>1</xdr:col>
                    <xdr:colOff>762000</xdr:colOff>
                    <xdr:row>31</xdr:row>
                    <xdr:rowOff>7620</xdr:rowOff>
                  </from>
                  <to>
                    <xdr:col>2</xdr:col>
                    <xdr:colOff>502920</xdr:colOff>
                    <xdr:row>31</xdr:row>
                    <xdr:rowOff>251460</xdr:rowOff>
                  </to>
                </anchor>
              </controlPr>
            </control>
          </mc:Choice>
        </mc:AlternateContent>
        <mc:AlternateContent xmlns:mc="http://schemas.openxmlformats.org/markup-compatibility/2006">
          <mc:Choice Requires="x14">
            <control shapeId="16417" r:id="rId22" name="Button 33">
              <controlPr defaultSize="0" print="0" autoFill="0" autoPict="0" macro="[1]!InsertRowTravel">
                <anchor moveWithCells="1" sizeWithCells="1">
                  <from>
                    <xdr:col>1</xdr:col>
                    <xdr:colOff>30480</xdr:colOff>
                    <xdr:row>40</xdr:row>
                    <xdr:rowOff>7620</xdr:rowOff>
                  </from>
                  <to>
                    <xdr:col>1</xdr:col>
                    <xdr:colOff>731520</xdr:colOff>
                    <xdr:row>41</xdr:row>
                    <xdr:rowOff>0</xdr:rowOff>
                  </to>
                </anchor>
              </controlPr>
            </control>
          </mc:Choice>
        </mc:AlternateContent>
        <mc:AlternateContent xmlns:mc="http://schemas.openxmlformats.org/markup-compatibility/2006">
          <mc:Choice Requires="x14">
            <control shapeId="16418" r:id="rId23" name="Button 34">
              <controlPr defaultSize="0" print="0" autoFill="0" autoPict="0" macro="[1]!DeleteRow">
                <anchor moveWithCells="1" sizeWithCells="1">
                  <from>
                    <xdr:col>1</xdr:col>
                    <xdr:colOff>762000</xdr:colOff>
                    <xdr:row>40</xdr:row>
                    <xdr:rowOff>7620</xdr:rowOff>
                  </from>
                  <to>
                    <xdr:col>2</xdr:col>
                    <xdr:colOff>502920</xdr:colOff>
                    <xdr:row>41</xdr:row>
                    <xdr:rowOff>0</xdr:rowOff>
                  </to>
                </anchor>
              </controlPr>
            </control>
          </mc:Choice>
        </mc:AlternateContent>
        <mc:AlternateContent xmlns:mc="http://schemas.openxmlformats.org/markup-compatibility/2006">
          <mc:Choice Requires="x14">
            <control shapeId="16419" r:id="rId24" name="Button 35">
              <controlPr defaultSize="0" print="0" autoFill="0" autoPict="0" macro="[1]!InsertRowTravel">
                <anchor moveWithCells="1" sizeWithCells="1">
                  <from>
                    <xdr:col>1</xdr:col>
                    <xdr:colOff>30480</xdr:colOff>
                    <xdr:row>47</xdr:row>
                    <xdr:rowOff>7620</xdr:rowOff>
                  </from>
                  <to>
                    <xdr:col>1</xdr:col>
                    <xdr:colOff>731520</xdr:colOff>
                    <xdr:row>48</xdr:row>
                    <xdr:rowOff>0</xdr:rowOff>
                  </to>
                </anchor>
              </controlPr>
            </control>
          </mc:Choice>
        </mc:AlternateContent>
        <mc:AlternateContent xmlns:mc="http://schemas.openxmlformats.org/markup-compatibility/2006">
          <mc:Choice Requires="x14">
            <control shapeId="16420" r:id="rId25" name="Button 36">
              <controlPr defaultSize="0" print="0" autoFill="0" autoPict="0" macro="[1]!DeleteRow">
                <anchor moveWithCells="1" sizeWithCells="1">
                  <from>
                    <xdr:col>1</xdr:col>
                    <xdr:colOff>762000</xdr:colOff>
                    <xdr:row>47</xdr:row>
                    <xdr:rowOff>7620</xdr:rowOff>
                  </from>
                  <to>
                    <xdr:col>2</xdr:col>
                    <xdr:colOff>502920</xdr:colOff>
                    <xdr:row>48</xdr:row>
                    <xdr:rowOff>0</xdr:rowOff>
                  </to>
                </anchor>
              </controlPr>
            </control>
          </mc:Choice>
        </mc:AlternateContent>
        <mc:AlternateContent xmlns:mc="http://schemas.openxmlformats.org/markup-compatibility/2006">
          <mc:Choice Requires="x14">
            <control shapeId="16421" r:id="rId26" name="Button 37">
              <controlPr defaultSize="0" print="0" autoFill="0" autoPict="0" macro="[1]!InsertRowTravel">
                <anchor moveWithCells="1" sizeWithCells="1">
                  <from>
                    <xdr:col>1</xdr:col>
                    <xdr:colOff>30480</xdr:colOff>
                    <xdr:row>62</xdr:row>
                    <xdr:rowOff>7620</xdr:rowOff>
                  </from>
                  <to>
                    <xdr:col>1</xdr:col>
                    <xdr:colOff>731520</xdr:colOff>
                    <xdr:row>63</xdr:row>
                    <xdr:rowOff>0</xdr:rowOff>
                  </to>
                </anchor>
              </controlPr>
            </control>
          </mc:Choice>
        </mc:AlternateContent>
        <mc:AlternateContent xmlns:mc="http://schemas.openxmlformats.org/markup-compatibility/2006">
          <mc:Choice Requires="x14">
            <control shapeId="16422" r:id="rId27" name="Button 38">
              <controlPr defaultSize="0" print="0" autoFill="0" autoPict="0" macro="[1]!DeleteRow">
                <anchor moveWithCells="1" sizeWithCells="1">
                  <from>
                    <xdr:col>1</xdr:col>
                    <xdr:colOff>762000</xdr:colOff>
                    <xdr:row>62</xdr:row>
                    <xdr:rowOff>7620</xdr:rowOff>
                  </from>
                  <to>
                    <xdr:col>2</xdr:col>
                    <xdr:colOff>502920</xdr:colOff>
                    <xdr:row>63</xdr:row>
                    <xdr:rowOff>0</xdr:rowOff>
                  </to>
                </anchor>
              </controlPr>
            </control>
          </mc:Choice>
        </mc:AlternateContent>
        <mc:AlternateContent xmlns:mc="http://schemas.openxmlformats.org/markup-compatibility/2006">
          <mc:Choice Requires="x14">
            <control shapeId="16423" r:id="rId28" name="Button 39">
              <controlPr defaultSize="0" print="0" autoFill="0" autoPict="0" macro="[1]!InsertRowTravel">
                <anchor moveWithCells="1" sizeWithCells="1">
                  <from>
                    <xdr:col>1</xdr:col>
                    <xdr:colOff>30480</xdr:colOff>
                    <xdr:row>55</xdr:row>
                    <xdr:rowOff>7620</xdr:rowOff>
                  </from>
                  <to>
                    <xdr:col>1</xdr:col>
                    <xdr:colOff>731520</xdr:colOff>
                    <xdr:row>56</xdr:row>
                    <xdr:rowOff>0</xdr:rowOff>
                  </to>
                </anchor>
              </controlPr>
            </control>
          </mc:Choice>
        </mc:AlternateContent>
        <mc:AlternateContent xmlns:mc="http://schemas.openxmlformats.org/markup-compatibility/2006">
          <mc:Choice Requires="x14">
            <control shapeId="16424" r:id="rId29" name="Button 40">
              <controlPr defaultSize="0" print="0" autoFill="0" autoPict="0" macro="[1]!DeleteRow">
                <anchor moveWithCells="1" sizeWithCells="1">
                  <from>
                    <xdr:col>1</xdr:col>
                    <xdr:colOff>762000</xdr:colOff>
                    <xdr:row>55</xdr:row>
                    <xdr:rowOff>7620</xdr:rowOff>
                  </from>
                  <to>
                    <xdr:col>2</xdr:col>
                    <xdr:colOff>502920</xdr:colOff>
                    <xdr:row>56</xdr:row>
                    <xdr:rowOff>0</xdr:rowOff>
                  </to>
                </anchor>
              </controlPr>
            </control>
          </mc:Choice>
        </mc:AlternateContent>
        <mc:AlternateContent xmlns:mc="http://schemas.openxmlformats.org/markup-compatibility/2006">
          <mc:Choice Requires="x14">
            <control shapeId="16425" r:id="rId30" name="Button 41">
              <controlPr defaultSize="0" print="0" autoFill="0" autoPict="0" macro="[1]!InsertRowPersonnel">
                <anchor moveWithCells="1" sizeWithCells="1">
                  <from>
                    <xdr:col>1</xdr:col>
                    <xdr:colOff>30480</xdr:colOff>
                    <xdr:row>24</xdr:row>
                    <xdr:rowOff>38100</xdr:rowOff>
                  </from>
                  <to>
                    <xdr:col>1</xdr:col>
                    <xdr:colOff>723900</xdr:colOff>
                    <xdr:row>24</xdr:row>
                    <xdr:rowOff>266700</xdr:rowOff>
                  </to>
                </anchor>
              </controlPr>
            </control>
          </mc:Choice>
        </mc:AlternateContent>
        <mc:AlternateContent xmlns:mc="http://schemas.openxmlformats.org/markup-compatibility/2006">
          <mc:Choice Requires="x14">
            <control shapeId="16426" r:id="rId31" name="Button 42">
              <controlPr defaultSize="0" print="0" autoFill="0" autoPict="0" macro="[1]!DeleteRow">
                <anchor moveWithCells="1" sizeWithCells="1">
                  <from>
                    <xdr:col>1</xdr:col>
                    <xdr:colOff>762000</xdr:colOff>
                    <xdr:row>24</xdr:row>
                    <xdr:rowOff>38100</xdr:rowOff>
                  </from>
                  <to>
                    <xdr:col>2</xdr:col>
                    <xdr:colOff>502920</xdr:colOff>
                    <xdr:row>24</xdr:row>
                    <xdr:rowOff>274320</xdr:rowOff>
                  </to>
                </anchor>
              </controlPr>
            </control>
          </mc:Choice>
        </mc:AlternateContent>
      </controls>
    </mc:Choice>
  </mc:AlternateContent>
  <tableParts count="7">
    <tablePart r:id="rId32"/>
    <tablePart r:id="rId33"/>
    <tablePart r:id="rId34"/>
    <tablePart r:id="rId35"/>
    <tablePart r:id="rId36"/>
    <tablePart r:id="rId37"/>
    <tablePart r:id="rId38"/>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5D3CD-B6BE-4F4A-9B8E-BBA5AC5301DF}">
  <sheetPr codeName="Sheet3"/>
  <dimension ref="B2:O57"/>
  <sheetViews>
    <sheetView topLeftCell="A18" workbookViewId="0">
      <selection activeCell="E45" sqref="E45"/>
    </sheetView>
  </sheetViews>
  <sheetFormatPr defaultColWidth="9.109375" defaultRowHeight="14.4" x14ac:dyDescent="0.3"/>
  <cols>
    <col min="1" max="1" width="3.44140625" style="2" customWidth="1"/>
    <col min="2" max="2" width="22.109375" style="2" customWidth="1"/>
    <col min="3" max="3" width="31.109375" style="2" bestFit="1" customWidth="1"/>
    <col min="4" max="4" width="17.44140625" style="2" customWidth="1"/>
    <col min="5" max="5" width="15.88671875" style="2" customWidth="1"/>
    <col min="6" max="6" width="12.6640625" style="2" customWidth="1"/>
    <col min="7" max="7" width="12.109375" style="2" customWidth="1"/>
    <col min="8" max="8" width="12.5546875" style="2" bestFit="1" customWidth="1"/>
    <col min="9" max="9" width="2.109375" style="2" customWidth="1"/>
    <col min="10" max="16384" width="9.109375" style="2"/>
  </cols>
  <sheetData>
    <row r="2" spans="2:15" x14ac:dyDescent="0.3">
      <c r="B2" s="154" t="s">
        <v>0</v>
      </c>
      <c r="C2" s="154"/>
      <c r="D2" s="154"/>
      <c r="E2" s="154"/>
      <c r="F2" s="154"/>
      <c r="G2" s="154"/>
      <c r="H2" s="154"/>
      <c r="K2" s="153" t="s">
        <v>25</v>
      </c>
      <c r="L2" s="153"/>
      <c r="M2" s="153"/>
      <c r="N2" s="153"/>
    </row>
    <row r="3" spans="2:15" ht="15" customHeight="1" x14ac:dyDescent="0.3">
      <c r="B3" t="s">
        <v>1</v>
      </c>
      <c r="C3" t="s">
        <v>2</v>
      </c>
      <c r="D3" t="s">
        <v>3</v>
      </c>
      <c r="E3" t="s">
        <v>4</v>
      </c>
      <c r="F3" t="s">
        <v>5</v>
      </c>
      <c r="G3" t="s">
        <v>7</v>
      </c>
      <c r="H3" t="s">
        <v>6</v>
      </c>
      <c r="K3" s="126" t="s">
        <v>37</v>
      </c>
      <c r="L3" s="126"/>
      <c r="M3" s="126"/>
      <c r="N3" s="126"/>
      <c r="O3" s="126"/>
    </row>
    <row r="4" spans="2:15" x14ac:dyDescent="0.3">
      <c r="B4" s="23"/>
      <c r="C4" s="23"/>
      <c r="D4" s="24" t="s">
        <v>14</v>
      </c>
      <c r="E4" s="23"/>
      <c r="F4" s="23"/>
      <c r="G4" s="25"/>
      <c r="H4" s="4"/>
      <c r="K4" s="126"/>
      <c r="L4" s="126"/>
      <c r="M4" s="126"/>
      <c r="N4" s="126"/>
      <c r="O4" s="126"/>
    </row>
    <row r="5" spans="2:15" x14ac:dyDescent="0.3">
      <c r="B5" s="23"/>
      <c r="C5" s="23"/>
      <c r="D5" s="24"/>
      <c r="E5" s="23"/>
      <c r="F5" s="23"/>
      <c r="G5" s="25"/>
      <c r="H5" s="4">
        <f>D5*F5*G5</f>
        <v>0</v>
      </c>
      <c r="K5" s="126"/>
      <c r="L5" s="126"/>
      <c r="M5" s="126"/>
      <c r="N5" s="126"/>
      <c r="O5" s="126"/>
    </row>
    <row r="6" spans="2:15" x14ac:dyDescent="0.3">
      <c r="B6" s="23"/>
      <c r="C6" s="23"/>
      <c r="D6" s="24"/>
      <c r="E6" s="23"/>
      <c r="F6" s="23"/>
      <c r="G6" s="25"/>
      <c r="H6" s="4">
        <f>D6*F6*G6</f>
        <v>0</v>
      </c>
      <c r="K6" s="126"/>
      <c r="L6" s="126"/>
      <c r="M6" s="126"/>
      <c r="N6" s="126"/>
      <c r="O6" s="126"/>
    </row>
    <row r="7" spans="2:15" x14ac:dyDescent="0.3">
      <c r="B7"/>
      <c r="C7"/>
      <c r="D7"/>
      <c r="E7"/>
      <c r="F7"/>
      <c r="G7"/>
      <c r="H7" s="3">
        <f>SUM(Table2[Total Cost])</f>
        <v>0</v>
      </c>
      <c r="K7" s="126"/>
      <c r="L7" s="126"/>
      <c r="M7" s="126"/>
      <c r="N7" s="126"/>
      <c r="O7" s="126"/>
    </row>
    <row r="8" spans="2:15" x14ac:dyDescent="0.3">
      <c r="B8"/>
      <c r="C8"/>
      <c r="D8"/>
      <c r="E8"/>
      <c r="F8"/>
      <c r="G8"/>
      <c r="H8" s="3"/>
      <c r="K8" s="126"/>
      <c r="L8" s="126"/>
      <c r="M8" s="126"/>
      <c r="N8" s="126"/>
      <c r="O8" s="126"/>
    </row>
    <row r="9" spans="2:15" x14ac:dyDescent="0.3">
      <c r="B9" s="154" t="s">
        <v>40</v>
      </c>
      <c r="C9" s="154"/>
      <c r="D9" s="154"/>
      <c r="E9" s="154"/>
      <c r="F9" s="154"/>
      <c r="G9" s="154"/>
      <c r="H9" s="154"/>
      <c r="K9" s="126"/>
      <c r="L9" s="126"/>
      <c r="M9" s="126"/>
      <c r="N9" s="126"/>
      <c r="O9" s="126"/>
    </row>
    <row r="10" spans="2:15" x14ac:dyDescent="0.3">
      <c r="B10" t="s">
        <v>1</v>
      </c>
      <c r="C10" t="s">
        <v>2</v>
      </c>
      <c r="D10" t="s">
        <v>3</v>
      </c>
      <c r="E10" t="s">
        <v>4</v>
      </c>
      <c r="F10" t="s">
        <v>5</v>
      </c>
      <c r="G10" t="s">
        <v>41</v>
      </c>
      <c r="H10" t="s">
        <v>6</v>
      </c>
      <c r="K10" s="126"/>
      <c r="L10" s="126"/>
      <c r="M10" s="126"/>
      <c r="N10" s="126"/>
      <c r="O10" s="126"/>
    </row>
    <row r="11" spans="2:15" x14ac:dyDescent="0.3">
      <c r="B11" s="23"/>
      <c r="C11" s="23"/>
      <c r="D11" s="24" t="s">
        <v>14</v>
      </c>
      <c r="E11" s="23"/>
      <c r="F11" s="23"/>
      <c r="G11" s="25"/>
      <c r="H11" s="4"/>
      <c r="K11" s="126"/>
      <c r="L11" s="126"/>
      <c r="M11" s="126"/>
      <c r="N11" s="126"/>
      <c r="O11" s="126"/>
    </row>
    <row r="12" spans="2:15" x14ac:dyDescent="0.3">
      <c r="B12" s="23"/>
      <c r="C12" s="23"/>
      <c r="D12" s="24"/>
      <c r="E12" s="23"/>
      <c r="F12" s="23"/>
      <c r="G12" s="25"/>
      <c r="H12" s="4">
        <f>D12*F12*G12</f>
        <v>0</v>
      </c>
      <c r="K12" s="126"/>
      <c r="L12" s="126"/>
      <c r="M12" s="126"/>
      <c r="N12" s="126"/>
      <c r="O12" s="126"/>
    </row>
    <row r="13" spans="2:15" x14ac:dyDescent="0.3">
      <c r="B13" s="23"/>
      <c r="C13" s="23"/>
      <c r="D13" s="24"/>
      <c r="E13" s="23"/>
      <c r="F13" s="23"/>
      <c r="G13" s="25"/>
      <c r="H13" s="4">
        <f>D13*F13*G13</f>
        <v>0</v>
      </c>
      <c r="K13" s="126"/>
      <c r="L13" s="126"/>
      <c r="M13" s="126"/>
      <c r="N13" s="126"/>
      <c r="O13" s="126"/>
    </row>
    <row r="14" spans="2:15" x14ac:dyDescent="0.3">
      <c r="B14"/>
      <c r="C14"/>
      <c r="D14"/>
      <c r="E14"/>
      <c r="F14"/>
      <c r="G14"/>
      <c r="H14" s="3">
        <f>SUM(Table24[Total Cost])</f>
        <v>0</v>
      </c>
      <c r="K14" s="126"/>
      <c r="L14" s="126"/>
      <c r="M14" s="126"/>
      <c r="N14" s="126"/>
      <c r="O14" s="126"/>
    </row>
    <row r="15" spans="2:15" x14ac:dyDescent="0.3">
      <c r="B15"/>
      <c r="C15"/>
      <c r="D15"/>
      <c r="E15"/>
      <c r="F15"/>
      <c r="G15"/>
      <c r="H15" s="3"/>
      <c r="K15" s="126"/>
      <c r="L15" s="126"/>
      <c r="M15" s="126"/>
      <c r="N15" s="126"/>
      <c r="O15" s="126"/>
    </row>
    <row r="16" spans="2:15" x14ac:dyDescent="0.3">
      <c r="B16" s="151" t="s">
        <v>8</v>
      </c>
      <c r="C16" s="151"/>
      <c r="D16" s="151"/>
      <c r="E16" s="151"/>
      <c r="F16" s="151"/>
      <c r="G16" s="151"/>
      <c r="H16" s="151"/>
      <c r="K16" s="126"/>
      <c r="L16" s="126"/>
      <c r="M16" s="126"/>
      <c r="N16" s="126"/>
      <c r="O16" s="126"/>
    </row>
    <row r="17" spans="2:8" x14ac:dyDescent="0.3">
      <c r="B17" t="s">
        <v>9</v>
      </c>
      <c r="C17" t="s">
        <v>10</v>
      </c>
      <c r="D17" t="s">
        <v>11</v>
      </c>
      <c r="E17" t="s">
        <v>4</v>
      </c>
      <c r="F17" t="s">
        <v>12</v>
      </c>
      <c r="G17" t="s">
        <v>13</v>
      </c>
      <c r="H17" t="s">
        <v>6</v>
      </c>
    </row>
    <row r="18" spans="2:8" x14ac:dyDescent="0.3">
      <c r="B18" s="23"/>
      <c r="C18" s="23"/>
      <c r="D18" s="28"/>
      <c r="E18" s="23"/>
      <c r="F18" s="26"/>
      <c r="G18" s="23"/>
      <c r="H18" s="5">
        <f>Table5[[#This Row],[Cost]]*Table5[[#This Row],[Quantity]]</f>
        <v>0</v>
      </c>
    </row>
    <row r="19" spans="2:8" x14ac:dyDescent="0.3">
      <c r="B19" s="23"/>
      <c r="C19" s="23"/>
      <c r="D19" s="28"/>
      <c r="E19" s="23"/>
      <c r="F19" s="26"/>
      <c r="G19" s="23"/>
      <c r="H19" s="5">
        <f>Table5[[#This Row],[Cost]]*Table5[[#This Row],[Quantity]]</f>
        <v>0</v>
      </c>
    </row>
    <row r="20" spans="2:8" x14ac:dyDescent="0.3">
      <c r="B20" s="23"/>
      <c r="C20" s="23"/>
      <c r="D20" s="28"/>
      <c r="E20" s="23"/>
      <c r="F20" s="26"/>
      <c r="G20" s="23"/>
      <c r="H20" s="5">
        <f>Table5[[#This Row],[Cost]]*Table5[[#This Row],[Quantity]]</f>
        <v>0</v>
      </c>
    </row>
    <row r="21" spans="2:8" x14ac:dyDescent="0.3">
      <c r="B21" s="23"/>
      <c r="C21" s="23"/>
      <c r="D21" s="28"/>
      <c r="E21" s="23"/>
      <c r="F21" s="26"/>
      <c r="G21" s="23"/>
      <c r="H21" s="3">
        <f>Table5[[#This Row],[Cost]]*Table5[[#This Row],[Quantity]]</f>
        <v>0</v>
      </c>
    </row>
    <row r="22" spans="2:8" x14ac:dyDescent="0.3">
      <c r="B22"/>
      <c r="C22"/>
      <c r="D22"/>
      <c r="E22"/>
      <c r="F22"/>
      <c r="G22"/>
      <c r="H22" s="3">
        <f>SUM(Table5[Total Cost])</f>
        <v>0</v>
      </c>
    </row>
    <row r="23" spans="2:8" x14ac:dyDescent="0.3">
      <c r="B23"/>
      <c r="C23"/>
      <c r="D23"/>
      <c r="E23"/>
      <c r="F23"/>
      <c r="G23"/>
      <c r="H23"/>
    </row>
    <row r="24" spans="2:8" x14ac:dyDescent="0.3">
      <c r="B24" s="151" t="s">
        <v>15</v>
      </c>
      <c r="C24" s="152"/>
      <c r="D24" s="152"/>
      <c r="E24" s="152"/>
      <c r="F24" s="152"/>
      <c r="G24" s="152"/>
      <c r="H24" s="152"/>
    </row>
    <row r="25" spans="2:8" x14ac:dyDescent="0.3">
      <c r="B25" t="s">
        <v>16</v>
      </c>
      <c r="C25" t="s">
        <v>17</v>
      </c>
      <c r="D25" t="s">
        <v>20</v>
      </c>
      <c r="E25" t="s">
        <v>18</v>
      </c>
      <c r="F25" t="s">
        <v>12</v>
      </c>
      <c r="G25" t="s">
        <v>19</v>
      </c>
      <c r="H25" t="s">
        <v>6</v>
      </c>
    </row>
    <row r="26" spans="2:8" x14ac:dyDescent="0.3">
      <c r="B26" s="23"/>
      <c r="C26" s="23"/>
      <c r="D26" s="29" t="s">
        <v>14</v>
      </c>
      <c r="E26" s="23"/>
      <c r="F26" s="30"/>
      <c r="G26" s="31"/>
      <c r="H26" s="1">
        <f>Table6[[#This Row],[Cost]]*Table6[[#This Row],['# of Staff]]</f>
        <v>0</v>
      </c>
    </row>
    <row r="27" spans="2:8" x14ac:dyDescent="0.3">
      <c r="B27" s="23"/>
      <c r="C27" s="23"/>
      <c r="D27" s="29"/>
      <c r="E27" s="23"/>
      <c r="F27" s="30"/>
      <c r="G27" s="31"/>
      <c r="H27" s="1">
        <f>Table6[[#This Row],[Cost]]*Table6[[#This Row],['# of Staff]]</f>
        <v>0</v>
      </c>
    </row>
    <row r="28" spans="2:8" x14ac:dyDescent="0.3">
      <c r="B28" s="23"/>
      <c r="C28" s="23"/>
      <c r="D28" s="29"/>
      <c r="E28" s="23"/>
      <c r="F28" s="30"/>
      <c r="G28" s="31"/>
      <c r="H28" s="1">
        <f>Table6[[#This Row],[Cost]]*Table6[[#This Row],['# of Staff]]</f>
        <v>0</v>
      </c>
    </row>
    <row r="29" spans="2:8" x14ac:dyDescent="0.3">
      <c r="B29" s="23"/>
      <c r="C29" s="23"/>
      <c r="D29" s="23"/>
      <c r="E29" s="23"/>
      <c r="F29" s="30"/>
      <c r="G29" s="31"/>
      <c r="H29" s="1">
        <f>Table6[[#This Row],[Cost]]*Table6[[#This Row],['# of Staff]]</f>
        <v>0</v>
      </c>
    </row>
    <row r="30" spans="2:8" x14ac:dyDescent="0.3">
      <c r="B30"/>
      <c r="C30"/>
      <c r="D30"/>
      <c r="E30"/>
      <c r="F30" s="7"/>
      <c r="G30" s="6"/>
      <c r="H30" s="7">
        <f>SUM(Table6[],Table6[Total Cost])</f>
        <v>0</v>
      </c>
    </row>
    <row r="31" spans="2:8" x14ac:dyDescent="0.3">
      <c r="B31"/>
      <c r="C31"/>
      <c r="D31"/>
      <c r="E31"/>
      <c r="F31"/>
      <c r="G31"/>
      <c r="H31"/>
    </row>
    <row r="32" spans="2:8" x14ac:dyDescent="0.3">
      <c r="B32" s="151" t="s">
        <v>38</v>
      </c>
      <c r="C32" s="152"/>
      <c r="D32" s="152"/>
      <c r="E32" s="152"/>
      <c r="F32" s="152"/>
      <c r="G32" s="152"/>
      <c r="H32" s="152"/>
    </row>
    <row r="33" spans="2:8" x14ac:dyDescent="0.3">
      <c r="B33" t="s">
        <v>21</v>
      </c>
      <c r="C33" t="s">
        <v>23</v>
      </c>
      <c r="D33" t="s">
        <v>12</v>
      </c>
      <c r="E33" t="s">
        <v>22</v>
      </c>
      <c r="F33" t="s">
        <v>4</v>
      </c>
      <c r="G33" t="s">
        <v>13</v>
      </c>
      <c r="H33" t="s">
        <v>6</v>
      </c>
    </row>
    <row r="34" spans="2:8" x14ac:dyDescent="0.3">
      <c r="B34" s="23"/>
      <c r="C34" s="23"/>
      <c r="D34" s="30"/>
      <c r="E34" s="23"/>
      <c r="F34" s="23"/>
      <c r="G34" s="31"/>
      <c r="H34" s="1">
        <f>Table7[[#This Row],[Cost]]*Table7[[#This Row],[Quantity]]</f>
        <v>0</v>
      </c>
    </row>
    <row r="35" spans="2:8" x14ac:dyDescent="0.3">
      <c r="B35" s="23"/>
      <c r="C35" s="23"/>
      <c r="D35" s="30"/>
      <c r="E35" s="30"/>
      <c r="F35" s="23"/>
      <c r="G35" s="31"/>
      <c r="H35" s="1">
        <f>Table7[[#This Row],[Cost]]*Table7[[#This Row],[Quantity]]</f>
        <v>0</v>
      </c>
    </row>
    <row r="36" spans="2:8" x14ac:dyDescent="0.3">
      <c r="B36" s="23"/>
      <c r="C36" s="23"/>
      <c r="D36" s="30"/>
      <c r="E36" s="30"/>
      <c r="F36" s="23"/>
      <c r="G36" s="31"/>
      <c r="H36" s="1">
        <f>Table7[[#This Row],[Cost]]*Table7[[#This Row],[Quantity]]</f>
        <v>0</v>
      </c>
    </row>
    <row r="37" spans="2:8" x14ac:dyDescent="0.3">
      <c r="B37"/>
      <c r="C37"/>
      <c r="D37" s="7"/>
      <c r="E37" s="7"/>
      <c r="F37"/>
      <c r="G37" s="6"/>
      <c r="H37" s="7">
        <f>SUM(Table7[Total Cost])</f>
        <v>0</v>
      </c>
    </row>
    <row r="38" spans="2:8" x14ac:dyDescent="0.3">
      <c r="B38"/>
      <c r="C38"/>
      <c r="D38" s="1"/>
      <c r="E38" s="1"/>
      <c r="F38"/>
      <c r="G38" s="6"/>
      <c r="H38" s="1"/>
    </row>
    <row r="39" spans="2:8" x14ac:dyDescent="0.3">
      <c r="B39" s="151" t="s">
        <v>39</v>
      </c>
      <c r="C39" s="152"/>
      <c r="D39" s="152"/>
      <c r="E39" s="152"/>
      <c r="F39" s="152"/>
      <c r="G39" s="152"/>
      <c r="H39" s="152"/>
    </row>
    <row r="40" spans="2:8" x14ac:dyDescent="0.3">
      <c r="B40" t="s">
        <v>21</v>
      </c>
      <c r="C40" t="s">
        <v>23</v>
      </c>
      <c r="D40" t="s">
        <v>12</v>
      </c>
      <c r="E40" t="s">
        <v>22</v>
      </c>
      <c r="F40" t="s">
        <v>4</v>
      </c>
      <c r="G40" t="s">
        <v>13</v>
      </c>
      <c r="H40" t="s">
        <v>6</v>
      </c>
    </row>
    <row r="41" spans="2:8" x14ac:dyDescent="0.3">
      <c r="B41" s="23"/>
      <c r="C41" s="23"/>
      <c r="D41" s="30"/>
      <c r="E41" s="23"/>
      <c r="F41" s="23"/>
      <c r="G41" s="31"/>
      <c r="H41" s="1">
        <f>Table72[[#This Row],[Cost]]*Table72[[#This Row],[Quantity]]</f>
        <v>0</v>
      </c>
    </row>
    <row r="42" spans="2:8" x14ac:dyDescent="0.3">
      <c r="B42" s="23"/>
      <c r="C42" s="23"/>
      <c r="D42" s="30"/>
      <c r="E42" s="30"/>
      <c r="F42" s="23"/>
      <c r="G42" s="31"/>
      <c r="H42" s="1">
        <f>Table72[[#This Row],[Cost]]*Table72[[#This Row],[Quantity]]</f>
        <v>0</v>
      </c>
    </row>
    <row r="43" spans="2:8" x14ac:dyDescent="0.3">
      <c r="B43" s="23"/>
      <c r="C43" s="23"/>
      <c r="D43" s="30"/>
      <c r="E43" s="30"/>
      <c r="F43" s="23"/>
      <c r="G43" s="31"/>
      <c r="H43" s="1">
        <f>Table72[[#This Row],[Cost]]*Table72[[#This Row],[Quantity]]</f>
        <v>0</v>
      </c>
    </row>
    <row r="44" spans="2:8" x14ac:dyDescent="0.3">
      <c r="B44"/>
      <c r="C44"/>
      <c r="D44" s="1"/>
      <c r="E44" s="1"/>
      <c r="F44"/>
      <c r="G44" s="6"/>
      <c r="H44" s="1">
        <f>SUM(Table72[Total Cost])</f>
        <v>0</v>
      </c>
    </row>
    <row r="45" spans="2:8" x14ac:dyDescent="0.3">
      <c r="B45"/>
      <c r="C45"/>
      <c r="D45"/>
      <c r="E45"/>
      <c r="F45"/>
      <c r="G45"/>
      <c r="H45"/>
    </row>
    <row r="46" spans="2:8" x14ac:dyDescent="0.3">
      <c r="B46" s="151" t="s">
        <v>24</v>
      </c>
      <c r="C46" s="152"/>
      <c r="D46" s="152"/>
      <c r="E46" s="152"/>
      <c r="F46" s="152"/>
      <c r="G46" s="152"/>
      <c r="H46" s="152"/>
    </row>
    <row r="47" spans="2:8" x14ac:dyDescent="0.3">
      <c r="B47" t="s">
        <v>21</v>
      </c>
      <c r="C47" t="s">
        <v>23</v>
      </c>
      <c r="D47" t="s">
        <v>12</v>
      </c>
      <c r="E47" t="s">
        <v>22</v>
      </c>
      <c r="F47" t="s">
        <v>4</v>
      </c>
      <c r="G47" t="s">
        <v>13</v>
      </c>
      <c r="H47" t="s">
        <v>6</v>
      </c>
    </row>
    <row r="48" spans="2:8" x14ac:dyDescent="0.3">
      <c r="B48" s="23"/>
      <c r="C48" s="23"/>
      <c r="D48" s="30"/>
      <c r="E48" s="23"/>
      <c r="F48" s="23"/>
      <c r="G48" s="31"/>
      <c r="H48" s="1">
        <f>Table79[[#This Row],[Cost]]*Table79[[#This Row],[Quantity]]</f>
        <v>0</v>
      </c>
    </row>
    <row r="49" spans="2:8" x14ac:dyDescent="0.3">
      <c r="B49" s="23"/>
      <c r="C49" s="23"/>
      <c r="D49" s="30"/>
      <c r="E49" s="30"/>
      <c r="F49" s="23"/>
      <c r="G49" s="31"/>
      <c r="H49" s="1">
        <f>Table79[[#This Row],[Cost]]*Table79[[#This Row],[Quantity]]</f>
        <v>0</v>
      </c>
    </row>
    <row r="50" spans="2:8" x14ac:dyDescent="0.3">
      <c r="B50" s="23"/>
      <c r="C50" s="23"/>
      <c r="D50" s="30"/>
      <c r="E50" s="30"/>
      <c r="F50" s="23"/>
      <c r="G50" s="31"/>
      <c r="H50" s="1">
        <f>Table79[[#This Row],[Cost]]*Table79[[#This Row],[Quantity]]</f>
        <v>0</v>
      </c>
    </row>
    <row r="51" spans="2:8" x14ac:dyDescent="0.3">
      <c r="B51" s="23"/>
      <c r="C51" s="23"/>
      <c r="D51" s="30"/>
      <c r="E51" s="30"/>
      <c r="F51" s="23"/>
      <c r="G51" s="31"/>
      <c r="H51" s="1">
        <f>Table79[[#This Row],[Cost]]*Table79[[#This Row],[Quantity]]</f>
        <v>0</v>
      </c>
    </row>
    <row r="52" spans="2:8" x14ac:dyDescent="0.3">
      <c r="B52"/>
      <c r="C52"/>
      <c r="D52" s="1"/>
      <c r="E52" s="1"/>
      <c r="F52"/>
      <c r="G52" s="6"/>
      <c r="H52" s="1">
        <f>SUM(Table79[Total Cost])</f>
        <v>0</v>
      </c>
    </row>
    <row r="53" spans="2:8" x14ac:dyDescent="0.3">
      <c r="B53"/>
      <c r="C53"/>
      <c r="D53"/>
      <c r="E53"/>
      <c r="F53"/>
      <c r="G53"/>
      <c r="H53"/>
    </row>
    <row r="57" spans="2:8" x14ac:dyDescent="0.3">
      <c r="B57" s="8" t="s">
        <v>26</v>
      </c>
      <c r="C57" s="9">
        <f>Table2[[#Totals],[Total Cost]]+Table5[[#Totals],[Total Cost]]+Table6[[#Totals],[Total Cost]]+Table7[[#Totals],[Total Cost]]+Table79[[#Totals],[Total Cost]]+Table72[[#Totals],[Total Cost]]+Table24[[#Totals],[Total Cost]]</f>
        <v>0</v>
      </c>
    </row>
  </sheetData>
  <sheetProtection insertRows="0" deleteRows="0"/>
  <mergeCells count="9">
    <mergeCell ref="B46:H46"/>
    <mergeCell ref="K2:N2"/>
    <mergeCell ref="K3:O16"/>
    <mergeCell ref="B39:H39"/>
    <mergeCell ref="B9:H9"/>
    <mergeCell ref="B24:H24"/>
    <mergeCell ref="B2:H2"/>
    <mergeCell ref="B16:H16"/>
    <mergeCell ref="B32:H32"/>
  </mergeCells>
  <dataValidations count="7">
    <dataValidation type="list" allowBlank="1" showInputMessage="1" showErrorMessage="1" sqref="E11:E13 E4:E6" xr:uid="{035FCE34-F669-4173-8DA4-CE26BCE2B57B}">
      <formula1>"Yearly, Hourly"</formula1>
    </dataValidation>
    <dataValidation type="list" allowBlank="1" showInputMessage="1" showErrorMessage="1" sqref="C34:C36 C41:C43 C48:C51" xr:uid="{15A7175D-91B3-4A02-9364-0CED579179F4}">
      <formula1>"Expendable, Non-Expendable"</formula1>
    </dataValidation>
    <dataValidation type="list" allowBlank="1" showInputMessage="1" showErrorMessage="1" sqref="E34:E36 E41:E43 E48:E51" xr:uid="{F1731EF7-B709-419A-B3E4-3C50B4D6BE90}">
      <formula1>"Individual, Case, Pack, Box, Other"</formula1>
    </dataValidation>
    <dataValidation type="list" allowBlank="1" showInputMessage="1" showErrorMessage="1" sqref="F34:F36 F41:F43 F48:F51" xr:uid="{DD9582BF-1611-45EF-AB9F-D9864278D047}">
      <formula1>"Each, Per Case, Per Box, Per Pack, Other"</formula1>
    </dataValidation>
    <dataValidation type="list" allowBlank="1" showInputMessage="1" showErrorMessage="1" sqref="D18:D21" xr:uid="{06686B8C-59CE-446F-93F5-88B6F13A26F7}">
      <formula1>"Flight, Per diem, Mileage, Lodging, Other"</formula1>
    </dataValidation>
    <dataValidation type="list" allowBlank="1" showInputMessage="1" showErrorMessage="1" sqref="E18:E21" xr:uid="{9C40A732-B2BA-49F8-9C78-145D305B99EB}">
      <formula1>"Per flight, Per day, Per meal, Per mile, Others"</formula1>
    </dataValidation>
    <dataValidation type="list" allowBlank="1" showInputMessage="1" showErrorMessage="1" sqref="E26:E29" xr:uid="{DBAF15AF-0970-4A96-9257-B09327DD50F1}">
      <formula1>"In Person, Asynchronus Virtual, Syncrhonous Virtual"</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Macro1_Add_Row">
                <anchor moveWithCells="1" sizeWithCells="1">
                  <from>
                    <xdr:col>1</xdr:col>
                    <xdr:colOff>30480</xdr:colOff>
                    <xdr:row>3</xdr:row>
                    <xdr:rowOff>38100</xdr:rowOff>
                  </from>
                  <to>
                    <xdr:col>1</xdr:col>
                    <xdr:colOff>723900</xdr:colOff>
                    <xdr:row>3</xdr:row>
                    <xdr:rowOff>266700</xdr:rowOff>
                  </to>
                </anchor>
              </controlPr>
            </control>
          </mc:Choice>
        </mc:AlternateContent>
        <mc:AlternateContent xmlns:mc="http://schemas.openxmlformats.org/markup-compatibility/2006">
          <mc:Choice Requires="x14">
            <control shapeId="4098" r:id="rId5" name="Button 2">
              <controlPr defaultSize="0" print="0" autoFill="0" autoPict="0" macro="[0]!Macro2_Delete_Row">
                <anchor moveWithCells="1" sizeWithCells="1">
                  <from>
                    <xdr:col>1</xdr:col>
                    <xdr:colOff>762000</xdr:colOff>
                    <xdr:row>3</xdr:row>
                    <xdr:rowOff>38100</xdr:rowOff>
                  </from>
                  <to>
                    <xdr:col>2</xdr:col>
                    <xdr:colOff>502920</xdr:colOff>
                    <xdr:row>3</xdr:row>
                    <xdr:rowOff>274320</xdr:rowOff>
                  </to>
                </anchor>
              </controlPr>
            </control>
          </mc:Choice>
        </mc:AlternateContent>
        <mc:AlternateContent xmlns:mc="http://schemas.openxmlformats.org/markup-compatibility/2006">
          <mc:Choice Requires="x14">
            <control shapeId="4102" r:id="rId6" name="Button 6">
              <controlPr defaultSize="0" print="0" autoFill="0" autoPict="0" macro="[0]!Macro5_Add_Row3">
                <anchor moveWithCells="1" sizeWithCells="1">
                  <from>
                    <xdr:col>1</xdr:col>
                    <xdr:colOff>30480</xdr:colOff>
                    <xdr:row>17</xdr:row>
                    <xdr:rowOff>7620</xdr:rowOff>
                  </from>
                  <to>
                    <xdr:col>1</xdr:col>
                    <xdr:colOff>731520</xdr:colOff>
                    <xdr:row>18</xdr:row>
                    <xdr:rowOff>0</xdr:rowOff>
                  </to>
                </anchor>
              </controlPr>
            </control>
          </mc:Choice>
        </mc:AlternateContent>
        <mc:AlternateContent xmlns:mc="http://schemas.openxmlformats.org/markup-compatibility/2006">
          <mc:Choice Requires="x14">
            <control shapeId="4104" r:id="rId7" name="Button 8">
              <controlPr defaultSize="0" print="0" autoFill="0" autoPict="0" macro="[0]!Macro6_Delete_Row3">
                <anchor moveWithCells="1" sizeWithCells="1">
                  <from>
                    <xdr:col>1</xdr:col>
                    <xdr:colOff>762000</xdr:colOff>
                    <xdr:row>17</xdr:row>
                    <xdr:rowOff>7620</xdr:rowOff>
                  </from>
                  <to>
                    <xdr:col>2</xdr:col>
                    <xdr:colOff>502920</xdr:colOff>
                    <xdr:row>17</xdr:row>
                    <xdr:rowOff>251460</xdr:rowOff>
                  </to>
                </anchor>
              </controlPr>
            </control>
          </mc:Choice>
        </mc:AlternateContent>
        <mc:AlternateContent xmlns:mc="http://schemas.openxmlformats.org/markup-compatibility/2006">
          <mc:Choice Requires="x14">
            <control shapeId="4109" r:id="rId8" name="Button 13">
              <controlPr defaultSize="0" print="0" autoFill="0" autoPict="0" macro="[0]!Macro7_Add_Row4">
                <anchor moveWithCells="1" sizeWithCells="1">
                  <from>
                    <xdr:col>1</xdr:col>
                    <xdr:colOff>30480</xdr:colOff>
                    <xdr:row>25</xdr:row>
                    <xdr:rowOff>7620</xdr:rowOff>
                  </from>
                  <to>
                    <xdr:col>1</xdr:col>
                    <xdr:colOff>731520</xdr:colOff>
                    <xdr:row>26</xdr:row>
                    <xdr:rowOff>0</xdr:rowOff>
                  </to>
                </anchor>
              </controlPr>
            </control>
          </mc:Choice>
        </mc:AlternateContent>
        <mc:AlternateContent xmlns:mc="http://schemas.openxmlformats.org/markup-compatibility/2006">
          <mc:Choice Requires="x14">
            <control shapeId="4111" r:id="rId9" name="Button 15">
              <controlPr defaultSize="0" print="0" autoFill="0" autoPict="0" macro="[0]!Macro8_Delete_Row4">
                <anchor moveWithCells="1" sizeWithCells="1">
                  <from>
                    <xdr:col>1</xdr:col>
                    <xdr:colOff>762000</xdr:colOff>
                    <xdr:row>25</xdr:row>
                    <xdr:rowOff>7620</xdr:rowOff>
                  </from>
                  <to>
                    <xdr:col>2</xdr:col>
                    <xdr:colOff>502920</xdr:colOff>
                    <xdr:row>26</xdr:row>
                    <xdr:rowOff>0</xdr:rowOff>
                  </to>
                </anchor>
              </controlPr>
            </control>
          </mc:Choice>
        </mc:AlternateContent>
        <mc:AlternateContent xmlns:mc="http://schemas.openxmlformats.org/markup-compatibility/2006">
          <mc:Choice Requires="x14">
            <control shapeId="4116" r:id="rId10" name="Button 20">
              <controlPr defaultSize="0" print="0" autoFill="0" autoPict="0" macro="[0]!Macro11_Add_Row6">
                <anchor moveWithCells="1" sizeWithCells="1">
                  <from>
                    <xdr:col>1</xdr:col>
                    <xdr:colOff>30480</xdr:colOff>
                    <xdr:row>33</xdr:row>
                    <xdr:rowOff>7620</xdr:rowOff>
                  </from>
                  <to>
                    <xdr:col>1</xdr:col>
                    <xdr:colOff>731520</xdr:colOff>
                    <xdr:row>34</xdr:row>
                    <xdr:rowOff>0</xdr:rowOff>
                  </to>
                </anchor>
              </controlPr>
            </control>
          </mc:Choice>
        </mc:AlternateContent>
        <mc:AlternateContent xmlns:mc="http://schemas.openxmlformats.org/markup-compatibility/2006">
          <mc:Choice Requires="x14">
            <control shapeId="4117" r:id="rId11" name="Button 21">
              <controlPr defaultSize="0" print="0" autoFill="0" autoPict="0" macro="[0]!Macro12_Delete_Row6">
                <anchor moveWithCells="1" sizeWithCells="1">
                  <from>
                    <xdr:col>1</xdr:col>
                    <xdr:colOff>762000</xdr:colOff>
                    <xdr:row>33</xdr:row>
                    <xdr:rowOff>7620</xdr:rowOff>
                  </from>
                  <to>
                    <xdr:col>2</xdr:col>
                    <xdr:colOff>502920</xdr:colOff>
                    <xdr:row>34</xdr:row>
                    <xdr:rowOff>0</xdr:rowOff>
                  </to>
                </anchor>
              </controlPr>
            </control>
          </mc:Choice>
        </mc:AlternateContent>
        <mc:AlternateContent xmlns:mc="http://schemas.openxmlformats.org/markup-compatibility/2006">
          <mc:Choice Requires="x14">
            <control shapeId="4119" r:id="rId12" name="Button 23">
              <controlPr defaultSize="0" print="0" autoFill="0" autoPict="0" macro="[0]!Macro15_Add_Row8">
                <anchor moveWithCells="1" sizeWithCells="1">
                  <from>
                    <xdr:col>1</xdr:col>
                    <xdr:colOff>30480</xdr:colOff>
                    <xdr:row>47</xdr:row>
                    <xdr:rowOff>7620</xdr:rowOff>
                  </from>
                  <to>
                    <xdr:col>1</xdr:col>
                    <xdr:colOff>731520</xdr:colOff>
                    <xdr:row>48</xdr:row>
                    <xdr:rowOff>0</xdr:rowOff>
                  </to>
                </anchor>
              </controlPr>
            </control>
          </mc:Choice>
        </mc:AlternateContent>
        <mc:AlternateContent xmlns:mc="http://schemas.openxmlformats.org/markup-compatibility/2006">
          <mc:Choice Requires="x14">
            <control shapeId="4120" r:id="rId13" name="Button 24">
              <controlPr defaultSize="0" print="0" autoFill="0" autoPict="0" macro="[0]!Macro16_Delete_Row8">
                <anchor moveWithCells="1" sizeWithCells="1">
                  <from>
                    <xdr:col>1</xdr:col>
                    <xdr:colOff>762000</xdr:colOff>
                    <xdr:row>47</xdr:row>
                    <xdr:rowOff>7620</xdr:rowOff>
                  </from>
                  <to>
                    <xdr:col>2</xdr:col>
                    <xdr:colOff>502920</xdr:colOff>
                    <xdr:row>48</xdr:row>
                    <xdr:rowOff>0</xdr:rowOff>
                  </to>
                </anchor>
              </controlPr>
            </control>
          </mc:Choice>
        </mc:AlternateContent>
        <mc:AlternateContent xmlns:mc="http://schemas.openxmlformats.org/markup-compatibility/2006">
          <mc:Choice Requires="x14">
            <control shapeId="4121" r:id="rId14" name="Button 25">
              <controlPr defaultSize="0" print="0" autoFill="0" autoPict="0" macro="[0]!Macro13_Add_Row7">
                <anchor moveWithCells="1" sizeWithCells="1">
                  <from>
                    <xdr:col>1</xdr:col>
                    <xdr:colOff>30480</xdr:colOff>
                    <xdr:row>40</xdr:row>
                    <xdr:rowOff>7620</xdr:rowOff>
                  </from>
                  <to>
                    <xdr:col>1</xdr:col>
                    <xdr:colOff>731520</xdr:colOff>
                    <xdr:row>41</xdr:row>
                    <xdr:rowOff>0</xdr:rowOff>
                  </to>
                </anchor>
              </controlPr>
            </control>
          </mc:Choice>
        </mc:AlternateContent>
        <mc:AlternateContent xmlns:mc="http://schemas.openxmlformats.org/markup-compatibility/2006">
          <mc:Choice Requires="x14">
            <control shapeId="4122" r:id="rId15" name="Button 26">
              <controlPr defaultSize="0" print="0" autoFill="0" autoPict="0" macro="[0]!Macro14_Delete_Row7">
                <anchor moveWithCells="1" sizeWithCells="1">
                  <from>
                    <xdr:col>1</xdr:col>
                    <xdr:colOff>762000</xdr:colOff>
                    <xdr:row>40</xdr:row>
                    <xdr:rowOff>7620</xdr:rowOff>
                  </from>
                  <to>
                    <xdr:col>2</xdr:col>
                    <xdr:colOff>502920</xdr:colOff>
                    <xdr:row>41</xdr:row>
                    <xdr:rowOff>0</xdr:rowOff>
                  </to>
                </anchor>
              </controlPr>
            </control>
          </mc:Choice>
        </mc:AlternateContent>
        <mc:AlternateContent xmlns:mc="http://schemas.openxmlformats.org/markup-compatibility/2006">
          <mc:Choice Requires="x14">
            <control shapeId="4123" r:id="rId16" name="Button 27">
              <controlPr defaultSize="0" print="0" autoFill="0" autoPict="0" macro="[0]!Macro3_Add_Row2">
                <anchor moveWithCells="1" sizeWithCells="1">
                  <from>
                    <xdr:col>1</xdr:col>
                    <xdr:colOff>30480</xdr:colOff>
                    <xdr:row>10</xdr:row>
                    <xdr:rowOff>38100</xdr:rowOff>
                  </from>
                  <to>
                    <xdr:col>1</xdr:col>
                    <xdr:colOff>723900</xdr:colOff>
                    <xdr:row>10</xdr:row>
                    <xdr:rowOff>266700</xdr:rowOff>
                  </to>
                </anchor>
              </controlPr>
            </control>
          </mc:Choice>
        </mc:AlternateContent>
        <mc:AlternateContent xmlns:mc="http://schemas.openxmlformats.org/markup-compatibility/2006">
          <mc:Choice Requires="x14">
            <control shapeId="4124" r:id="rId17" name="Button 28">
              <controlPr defaultSize="0" print="0" autoFill="0" autoPict="0" macro="[0]!Macro4_Delete_Row2">
                <anchor moveWithCells="1" sizeWithCells="1">
                  <from>
                    <xdr:col>1</xdr:col>
                    <xdr:colOff>762000</xdr:colOff>
                    <xdr:row>10</xdr:row>
                    <xdr:rowOff>38100</xdr:rowOff>
                  </from>
                  <to>
                    <xdr:col>2</xdr:col>
                    <xdr:colOff>502920</xdr:colOff>
                    <xdr:row>10</xdr:row>
                    <xdr:rowOff>274320</xdr:rowOff>
                  </to>
                </anchor>
              </controlPr>
            </control>
          </mc:Choice>
        </mc:AlternateContent>
      </controls>
    </mc:Choice>
  </mc:AlternateContent>
  <tableParts count="7">
    <tablePart r:id="rId18"/>
    <tablePart r:id="rId19"/>
    <tablePart r:id="rId20"/>
    <tablePart r:id="rId21"/>
    <tablePart r:id="rId22"/>
    <tablePart r:id="rId23"/>
    <tablePart r:id="rId2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0A918-98C8-42F4-8848-59DC9475E80F}">
  <sheetPr codeName="Sheet4"/>
  <dimension ref="B2:O54"/>
  <sheetViews>
    <sheetView topLeftCell="A35" workbookViewId="0">
      <selection activeCell="C55" sqref="C55"/>
    </sheetView>
  </sheetViews>
  <sheetFormatPr defaultColWidth="9.109375" defaultRowHeight="14.4" x14ac:dyDescent="0.3"/>
  <cols>
    <col min="1" max="1" width="3.44140625" style="2" customWidth="1"/>
    <col min="2" max="2" width="22.109375" style="2" customWidth="1"/>
    <col min="3" max="3" width="31.109375" style="2" bestFit="1" customWidth="1"/>
    <col min="4" max="4" width="17.44140625" style="2" customWidth="1"/>
    <col min="5" max="5" width="15.88671875" style="2" customWidth="1"/>
    <col min="6" max="6" width="12.6640625" style="2" customWidth="1"/>
    <col min="7" max="7" width="12.109375" style="2" customWidth="1"/>
    <col min="8" max="8" width="12.5546875" style="2" bestFit="1" customWidth="1"/>
    <col min="9" max="9" width="2.109375" style="2" customWidth="1"/>
    <col min="10" max="16384" width="9.109375" style="2"/>
  </cols>
  <sheetData>
    <row r="2" spans="2:15" x14ac:dyDescent="0.3">
      <c r="B2" s="154" t="s">
        <v>0</v>
      </c>
      <c r="C2" s="154"/>
      <c r="D2" s="154"/>
      <c r="E2" s="154"/>
      <c r="F2" s="154"/>
      <c r="G2" s="154"/>
      <c r="H2" s="154"/>
      <c r="K2" s="153" t="s">
        <v>25</v>
      </c>
      <c r="L2" s="153"/>
      <c r="M2" s="153"/>
      <c r="N2" s="153"/>
    </row>
    <row r="3" spans="2:15" ht="15" customHeight="1" x14ac:dyDescent="0.3">
      <c r="B3" t="s">
        <v>1</v>
      </c>
      <c r="C3" t="s">
        <v>2</v>
      </c>
      <c r="D3" t="s">
        <v>3</v>
      </c>
      <c r="E3" t="s">
        <v>4</v>
      </c>
      <c r="F3" t="s">
        <v>5</v>
      </c>
      <c r="G3" t="s">
        <v>7</v>
      </c>
      <c r="H3" t="s">
        <v>6</v>
      </c>
      <c r="K3" s="126" t="s">
        <v>37</v>
      </c>
      <c r="L3" s="126"/>
      <c r="M3" s="126"/>
      <c r="N3" s="126"/>
      <c r="O3" s="126"/>
    </row>
    <row r="4" spans="2:15" x14ac:dyDescent="0.3">
      <c r="B4" s="23"/>
      <c r="C4" s="23"/>
      <c r="D4" s="24" t="s">
        <v>14</v>
      </c>
      <c r="E4" s="23"/>
      <c r="F4" s="23"/>
      <c r="G4" s="25"/>
      <c r="H4" s="4"/>
      <c r="K4" s="126"/>
      <c r="L4" s="126"/>
      <c r="M4" s="126"/>
      <c r="N4" s="126"/>
      <c r="O4" s="126"/>
    </row>
    <row r="5" spans="2:15" x14ac:dyDescent="0.3">
      <c r="B5" s="23"/>
      <c r="C5" s="23"/>
      <c r="D5" s="24"/>
      <c r="E5" s="23"/>
      <c r="F5" s="23"/>
      <c r="G5" s="25"/>
      <c r="H5" s="4">
        <f>D5*F5*G5</f>
        <v>0</v>
      </c>
      <c r="K5" s="126"/>
      <c r="L5" s="126"/>
      <c r="M5" s="126"/>
      <c r="N5" s="126"/>
      <c r="O5" s="126"/>
    </row>
    <row r="6" spans="2:15" x14ac:dyDescent="0.3">
      <c r="B6"/>
      <c r="C6"/>
      <c r="D6"/>
      <c r="E6"/>
      <c r="F6"/>
      <c r="G6"/>
      <c r="H6" s="3">
        <f>SUM(Table243[Total Cost])</f>
        <v>0</v>
      </c>
      <c r="K6" s="126"/>
      <c r="L6" s="126"/>
      <c r="M6" s="126"/>
      <c r="N6" s="126"/>
      <c r="O6" s="126"/>
    </row>
    <row r="7" spans="2:15" x14ac:dyDescent="0.3">
      <c r="B7"/>
      <c r="C7"/>
      <c r="D7"/>
      <c r="E7"/>
      <c r="F7"/>
      <c r="G7"/>
      <c r="H7" s="3"/>
      <c r="K7" s="126"/>
      <c r="L7" s="126"/>
      <c r="M7" s="126"/>
      <c r="N7" s="126"/>
      <c r="O7" s="126"/>
    </row>
    <row r="8" spans="2:15" x14ac:dyDescent="0.3">
      <c r="B8" s="154" t="s">
        <v>40</v>
      </c>
      <c r="C8" s="154"/>
      <c r="D8" s="154"/>
      <c r="E8" s="154"/>
      <c r="F8" s="154"/>
      <c r="G8" s="154"/>
      <c r="H8" s="154"/>
      <c r="K8" s="126"/>
      <c r="L8" s="126"/>
      <c r="M8" s="126"/>
      <c r="N8" s="126"/>
      <c r="O8" s="126"/>
    </row>
    <row r="9" spans="2:15" x14ac:dyDescent="0.3">
      <c r="B9" t="s">
        <v>1</v>
      </c>
      <c r="C9" t="s">
        <v>2</v>
      </c>
      <c r="D9" t="s">
        <v>3</v>
      </c>
      <c r="E9" t="s">
        <v>4</v>
      </c>
      <c r="F9" t="s">
        <v>5</v>
      </c>
      <c r="G9" t="s">
        <v>41</v>
      </c>
      <c r="H9" t="s">
        <v>6</v>
      </c>
      <c r="K9" s="126"/>
      <c r="L9" s="126"/>
      <c r="M9" s="126"/>
      <c r="N9" s="126"/>
      <c r="O9" s="126"/>
    </row>
    <row r="10" spans="2:15" x14ac:dyDescent="0.3">
      <c r="B10" s="23"/>
      <c r="C10" s="23"/>
      <c r="D10" s="24" t="s">
        <v>14</v>
      </c>
      <c r="E10" s="23"/>
      <c r="F10" s="23"/>
      <c r="G10" s="25"/>
      <c r="H10" s="4"/>
      <c r="K10" s="126"/>
      <c r="L10" s="126"/>
      <c r="M10" s="126"/>
      <c r="N10" s="126"/>
      <c r="O10" s="126"/>
    </row>
    <row r="11" spans="2:15" x14ac:dyDescent="0.3">
      <c r="B11" s="23"/>
      <c r="C11" s="23"/>
      <c r="D11" s="24"/>
      <c r="E11" s="23"/>
      <c r="F11" s="23"/>
      <c r="G11" s="25"/>
      <c r="H11" s="4">
        <f>D11*F11*G11</f>
        <v>0</v>
      </c>
      <c r="K11" s="126"/>
      <c r="L11" s="126"/>
      <c r="M11" s="126"/>
      <c r="N11" s="126"/>
      <c r="O11" s="126"/>
    </row>
    <row r="12" spans="2:15" x14ac:dyDescent="0.3">
      <c r="B12" s="23"/>
      <c r="C12" s="23"/>
      <c r="D12" s="24"/>
      <c r="E12" s="23"/>
      <c r="F12" s="23"/>
      <c r="G12" s="25"/>
      <c r="H12" s="4">
        <f>D12*F12*G12</f>
        <v>0</v>
      </c>
      <c r="K12" s="126"/>
      <c r="L12" s="126"/>
      <c r="M12" s="126"/>
      <c r="N12" s="126"/>
      <c r="O12" s="126"/>
    </row>
    <row r="13" spans="2:15" x14ac:dyDescent="0.3">
      <c r="B13"/>
      <c r="C13"/>
      <c r="D13"/>
      <c r="E13"/>
      <c r="F13"/>
      <c r="G13"/>
      <c r="H13" s="3">
        <f>SUM(Table2449[Total Cost])</f>
        <v>0</v>
      </c>
      <c r="K13" s="126"/>
      <c r="L13" s="126"/>
      <c r="M13" s="126"/>
      <c r="N13" s="126"/>
      <c r="O13" s="126"/>
    </row>
    <row r="14" spans="2:15" x14ac:dyDescent="0.3">
      <c r="B14"/>
      <c r="C14"/>
      <c r="D14"/>
      <c r="E14"/>
      <c r="F14"/>
      <c r="G14"/>
      <c r="H14" s="3"/>
      <c r="K14" s="126"/>
      <c r="L14" s="126"/>
      <c r="M14" s="126"/>
      <c r="N14" s="126"/>
      <c r="O14" s="126"/>
    </row>
    <row r="15" spans="2:15" x14ac:dyDescent="0.3">
      <c r="B15" s="151" t="s">
        <v>8</v>
      </c>
      <c r="C15" s="151"/>
      <c r="D15" s="151"/>
      <c r="E15" s="151"/>
      <c r="F15" s="151"/>
      <c r="G15" s="151"/>
      <c r="H15" s="151"/>
      <c r="K15" s="126"/>
      <c r="L15" s="126"/>
      <c r="M15" s="126"/>
      <c r="N15" s="126"/>
      <c r="O15" s="126"/>
    </row>
    <row r="16" spans="2:15" x14ac:dyDescent="0.3">
      <c r="B16" t="s">
        <v>9</v>
      </c>
      <c r="C16" t="s">
        <v>10</v>
      </c>
      <c r="D16" t="s">
        <v>11</v>
      </c>
      <c r="E16" t="s">
        <v>4</v>
      </c>
      <c r="F16" t="s">
        <v>12</v>
      </c>
      <c r="G16" t="s">
        <v>13</v>
      </c>
      <c r="H16" t="s">
        <v>6</v>
      </c>
      <c r="K16" s="126"/>
      <c r="L16" s="126"/>
      <c r="M16" s="126"/>
      <c r="N16" s="126"/>
      <c r="O16" s="126"/>
    </row>
    <row r="17" spans="2:8" x14ac:dyDescent="0.3">
      <c r="B17" s="23"/>
      <c r="C17" s="23"/>
      <c r="D17" s="28"/>
      <c r="E17" s="23"/>
      <c r="F17" s="26"/>
      <c r="G17" s="23"/>
      <c r="H17" s="5">
        <f>Table544[[#This Row],[Cost]]*Table544[[#This Row],[Quantity]]</f>
        <v>0</v>
      </c>
    </row>
    <row r="18" spans="2:8" x14ac:dyDescent="0.3">
      <c r="B18" s="23"/>
      <c r="C18" s="23"/>
      <c r="D18" s="28"/>
      <c r="E18" s="23"/>
      <c r="F18" s="26"/>
      <c r="G18" s="23"/>
      <c r="H18" s="5">
        <f>Table544[[#This Row],[Cost]]*Table544[[#This Row],[Quantity]]</f>
        <v>0</v>
      </c>
    </row>
    <row r="19" spans="2:8" x14ac:dyDescent="0.3">
      <c r="B19" s="23"/>
      <c r="C19" s="23"/>
      <c r="D19" s="28"/>
      <c r="E19" s="23"/>
      <c r="F19" s="26"/>
      <c r="G19" s="23"/>
      <c r="H19" s="3">
        <f>Table544[[#This Row],[Cost]]*Table544[[#This Row],[Quantity]]</f>
        <v>0</v>
      </c>
    </row>
    <row r="20" spans="2:8" x14ac:dyDescent="0.3">
      <c r="B20"/>
      <c r="C20"/>
      <c r="D20"/>
      <c r="E20"/>
      <c r="F20"/>
      <c r="G20"/>
      <c r="H20" s="3">
        <f>SUM(Table544[Total Cost])</f>
        <v>0</v>
      </c>
    </row>
    <row r="21" spans="2:8" x14ac:dyDescent="0.3">
      <c r="B21"/>
      <c r="C21"/>
      <c r="D21"/>
      <c r="E21"/>
      <c r="F21"/>
      <c r="G21"/>
      <c r="H21"/>
    </row>
    <row r="22" spans="2:8" x14ac:dyDescent="0.3">
      <c r="B22" s="151" t="s">
        <v>15</v>
      </c>
      <c r="C22" s="152"/>
      <c r="D22" s="152"/>
      <c r="E22" s="152"/>
      <c r="F22" s="152"/>
      <c r="G22" s="152"/>
      <c r="H22" s="152"/>
    </row>
    <row r="23" spans="2:8" x14ac:dyDescent="0.3">
      <c r="B23" t="s">
        <v>16</v>
      </c>
      <c r="C23" t="s">
        <v>17</v>
      </c>
      <c r="D23" t="s">
        <v>20</v>
      </c>
      <c r="E23" t="s">
        <v>18</v>
      </c>
      <c r="F23" t="s">
        <v>12</v>
      </c>
      <c r="G23" t="s">
        <v>19</v>
      </c>
      <c r="H23" t="s">
        <v>6</v>
      </c>
    </row>
    <row r="24" spans="2:8" x14ac:dyDescent="0.3">
      <c r="B24" s="23"/>
      <c r="C24" s="23"/>
      <c r="D24" s="29" t="s">
        <v>14</v>
      </c>
      <c r="E24" s="23"/>
      <c r="F24" s="30"/>
      <c r="G24" s="31"/>
      <c r="H24" s="1">
        <f>Table645[[#This Row],[Cost]]*Table645[[#This Row],['# of Staff]]</f>
        <v>0</v>
      </c>
    </row>
    <row r="25" spans="2:8" x14ac:dyDescent="0.3">
      <c r="B25" s="23"/>
      <c r="C25" s="23"/>
      <c r="D25" s="29"/>
      <c r="E25" s="23"/>
      <c r="F25" s="30"/>
      <c r="G25" s="31"/>
      <c r="H25" s="1">
        <f>Table645[[#This Row],[Cost]]*Table645[[#This Row],['# of Staff]]</f>
        <v>0</v>
      </c>
    </row>
    <row r="26" spans="2:8" x14ac:dyDescent="0.3">
      <c r="B26" s="23"/>
      <c r="C26" s="23"/>
      <c r="D26" s="23"/>
      <c r="E26" s="23"/>
      <c r="F26" s="30"/>
      <c r="G26" s="31"/>
      <c r="H26" s="1">
        <f>Table645[[#This Row],[Cost]]*Table645[[#This Row],['# of Staff]]</f>
        <v>0</v>
      </c>
    </row>
    <row r="27" spans="2:8" x14ac:dyDescent="0.3">
      <c r="B27"/>
      <c r="C27"/>
      <c r="D27"/>
      <c r="E27"/>
      <c r="F27" s="7"/>
      <c r="G27" s="6"/>
      <c r="H27" s="7">
        <f>SUM(Table645[],Table645[Total Cost])</f>
        <v>0</v>
      </c>
    </row>
    <row r="28" spans="2:8" x14ac:dyDescent="0.3">
      <c r="B28"/>
      <c r="C28"/>
      <c r="D28"/>
      <c r="E28"/>
      <c r="F28"/>
      <c r="G28"/>
      <c r="H28"/>
    </row>
    <row r="29" spans="2:8" x14ac:dyDescent="0.3">
      <c r="B29" s="151" t="s">
        <v>38</v>
      </c>
      <c r="C29" s="152"/>
      <c r="D29" s="152"/>
      <c r="E29" s="152"/>
      <c r="F29" s="152"/>
      <c r="G29" s="152"/>
      <c r="H29" s="152"/>
    </row>
    <row r="30" spans="2:8" x14ac:dyDescent="0.3">
      <c r="B30" t="s">
        <v>21</v>
      </c>
      <c r="C30" t="s">
        <v>23</v>
      </c>
      <c r="D30" t="s">
        <v>12</v>
      </c>
      <c r="E30" t="s">
        <v>22</v>
      </c>
      <c r="F30" t="s">
        <v>4</v>
      </c>
      <c r="G30" t="s">
        <v>13</v>
      </c>
      <c r="H30" t="s">
        <v>6</v>
      </c>
    </row>
    <row r="31" spans="2:8" x14ac:dyDescent="0.3">
      <c r="B31" s="23"/>
      <c r="C31" s="23"/>
      <c r="D31" s="30"/>
      <c r="E31" s="23"/>
      <c r="F31" s="23"/>
      <c r="G31" s="31"/>
      <c r="H31" s="1">
        <f>Table746[[#This Row],[Cost]]*Table746[[#This Row],[Quantity]]</f>
        <v>0</v>
      </c>
    </row>
    <row r="32" spans="2:8" x14ac:dyDescent="0.3">
      <c r="B32" s="23"/>
      <c r="C32" s="23"/>
      <c r="D32" s="30"/>
      <c r="E32" s="30"/>
      <c r="F32" s="23"/>
      <c r="G32" s="31"/>
      <c r="H32" s="1">
        <f>Table746[[#This Row],[Cost]]*Table746[[#This Row],[Quantity]]</f>
        <v>0</v>
      </c>
    </row>
    <row r="33" spans="2:8" x14ac:dyDescent="0.3">
      <c r="B33" s="23"/>
      <c r="C33" s="23"/>
      <c r="D33" s="30"/>
      <c r="E33" s="30"/>
      <c r="F33" s="23"/>
      <c r="G33" s="31"/>
      <c r="H33" s="1">
        <f>Table746[[#This Row],[Cost]]*Table746[[#This Row],[Quantity]]</f>
        <v>0</v>
      </c>
    </row>
    <row r="34" spans="2:8" x14ac:dyDescent="0.3">
      <c r="B34" s="23"/>
      <c r="C34" s="23"/>
      <c r="D34" s="30"/>
      <c r="E34" s="30"/>
      <c r="F34" s="23"/>
      <c r="G34" s="31"/>
      <c r="H34" s="1">
        <f>Table746[[#This Row],[Cost]]*Table746[[#This Row],[Quantity]]</f>
        <v>0</v>
      </c>
    </row>
    <row r="35" spans="2:8" x14ac:dyDescent="0.3">
      <c r="B35"/>
      <c r="C35"/>
      <c r="D35" s="3"/>
      <c r="E35" s="3"/>
      <c r="F35"/>
      <c r="G35" s="6"/>
      <c r="H35" s="3">
        <f>SUM(Table746[Total Cost])</f>
        <v>0</v>
      </c>
    </row>
    <row r="36" spans="2:8" x14ac:dyDescent="0.3">
      <c r="B36"/>
      <c r="C36"/>
      <c r="D36" s="1"/>
      <c r="E36" s="1"/>
      <c r="F36"/>
      <c r="G36" s="6"/>
      <c r="H36" s="1"/>
    </row>
    <row r="37" spans="2:8" x14ac:dyDescent="0.3">
      <c r="B37" s="151" t="s">
        <v>39</v>
      </c>
      <c r="C37" s="152"/>
      <c r="D37" s="152"/>
      <c r="E37" s="152"/>
      <c r="F37" s="152"/>
      <c r="G37" s="152"/>
      <c r="H37" s="152"/>
    </row>
    <row r="38" spans="2:8" x14ac:dyDescent="0.3">
      <c r="B38" t="s">
        <v>21</v>
      </c>
      <c r="C38" t="s">
        <v>23</v>
      </c>
      <c r="D38" t="s">
        <v>12</v>
      </c>
      <c r="E38" t="s">
        <v>22</v>
      </c>
      <c r="F38" t="s">
        <v>4</v>
      </c>
      <c r="G38" t="s">
        <v>13</v>
      </c>
      <c r="H38" t="s">
        <v>6</v>
      </c>
    </row>
    <row r="39" spans="2:8" x14ac:dyDescent="0.3">
      <c r="B39" s="23"/>
      <c r="C39" s="23"/>
      <c r="D39" s="30"/>
      <c r="E39" s="23"/>
      <c r="F39" s="23"/>
      <c r="G39" s="31"/>
      <c r="H39" s="1">
        <f>Table7248[[#This Row],[Cost]]*Table7248[[#This Row],[Quantity]]</f>
        <v>0</v>
      </c>
    </row>
    <row r="40" spans="2:8" x14ac:dyDescent="0.3">
      <c r="B40" s="23"/>
      <c r="C40" s="23"/>
      <c r="D40" s="30"/>
      <c r="E40" s="30"/>
      <c r="F40" s="23"/>
      <c r="G40" s="31"/>
      <c r="H40" s="1">
        <f>Table7248[[#This Row],[Cost]]*Table7248[[#This Row],[Quantity]]</f>
        <v>0</v>
      </c>
    </row>
    <row r="41" spans="2:8" x14ac:dyDescent="0.3">
      <c r="B41" s="23"/>
      <c r="C41" s="23"/>
      <c r="D41" s="30"/>
      <c r="E41" s="30"/>
      <c r="F41" s="23"/>
      <c r="G41" s="31"/>
      <c r="H41" s="1">
        <f>Table7248[[#This Row],[Cost]]*Table7248[[#This Row],[Quantity]]</f>
        <v>0</v>
      </c>
    </row>
    <row r="42" spans="2:8" x14ac:dyDescent="0.3">
      <c r="B42"/>
      <c r="C42"/>
      <c r="D42" s="1"/>
      <c r="E42" s="1"/>
      <c r="F42"/>
      <c r="G42" s="6"/>
      <c r="H42" s="1">
        <f>SUM(Table7248[Total Cost])</f>
        <v>0</v>
      </c>
    </row>
    <row r="43" spans="2:8" x14ac:dyDescent="0.3">
      <c r="B43"/>
      <c r="C43"/>
      <c r="D43"/>
      <c r="E43"/>
      <c r="F43"/>
      <c r="G43"/>
      <c r="H43"/>
    </row>
    <row r="44" spans="2:8" x14ac:dyDescent="0.3">
      <c r="B44" s="151" t="s">
        <v>24</v>
      </c>
      <c r="C44" s="152"/>
      <c r="D44" s="152"/>
      <c r="E44" s="152"/>
      <c r="F44" s="152"/>
      <c r="G44" s="152"/>
      <c r="H44" s="152"/>
    </row>
    <row r="45" spans="2:8" x14ac:dyDescent="0.3">
      <c r="B45" t="s">
        <v>21</v>
      </c>
      <c r="C45" t="s">
        <v>23</v>
      </c>
      <c r="D45" t="s">
        <v>12</v>
      </c>
      <c r="E45" t="s">
        <v>22</v>
      </c>
      <c r="F45" t="s">
        <v>4</v>
      </c>
      <c r="G45" t="s">
        <v>13</v>
      </c>
      <c r="H45" t="s">
        <v>6</v>
      </c>
    </row>
    <row r="46" spans="2:8" x14ac:dyDescent="0.3">
      <c r="B46" s="23"/>
      <c r="C46" s="23"/>
      <c r="D46" s="30"/>
      <c r="E46" s="23"/>
      <c r="F46" s="23"/>
      <c r="G46" s="31"/>
      <c r="H46" s="1">
        <f>Table7947[[#This Row],[Cost]]*Table7947[[#This Row],[Quantity]]</f>
        <v>0</v>
      </c>
    </row>
    <row r="47" spans="2:8" x14ac:dyDescent="0.3">
      <c r="B47" s="23"/>
      <c r="C47" s="23"/>
      <c r="D47" s="30"/>
      <c r="E47" s="30"/>
      <c r="F47" s="23"/>
      <c r="G47" s="31"/>
      <c r="H47" s="1">
        <f>Table7947[[#This Row],[Cost]]*Table7947[[#This Row],[Quantity]]</f>
        <v>0</v>
      </c>
    </row>
    <row r="48" spans="2:8" x14ac:dyDescent="0.3">
      <c r="B48" s="23"/>
      <c r="C48" s="23"/>
      <c r="D48" s="30"/>
      <c r="E48" s="30"/>
      <c r="F48" s="23"/>
      <c r="G48" s="31"/>
      <c r="H48" s="1">
        <f>Table7947[[#This Row],[Cost]]*Table7947[[#This Row],[Quantity]]</f>
        <v>0</v>
      </c>
    </row>
    <row r="49" spans="2:8" x14ac:dyDescent="0.3">
      <c r="B49"/>
      <c r="C49"/>
      <c r="D49" s="1"/>
      <c r="E49" s="1"/>
      <c r="F49"/>
      <c r="G49" s="6"/>
      <c r="H49" s="1">
        <f>SUM(Table7947[Total Cost])</f>
        <v>0</v>
      </c>
    </row>
    <row r="50" spans="2:8" x14ac:dyDescent="0.3">
      <c r="B50"/>
      <c r="C50"/>
      <c r="D50"/>
      <c r="E50"/>
      <c r="F50"/>
      <c r="G50"/>
      <c r="H50"/>
    </row>
    <row r="54" spans="2:8" x14ac:dyDescent="0.3">
      <c r="B54" s="8" t="s">
        <v>27</v>
      </c>
      <c r="C54" s="9">
        <f>Table243[[#Totals],[Total Cost]]+Table544[[#Totals],[Total Cost]]+Table645[[#Totals],[Total Cost]]+Table746[[#Totals],[Total Cost]]+Table7947[[#Totals],[Total Cost]]+Table7248[[#Totals],[Total Cost]]+Table2449[[#Totals],[Total Cost]]</f>
        <v>0</v>
      </c>
    </row>
  </sheetData>
  <sheetProtection insertRows="0" deleteRows="0"/>
  <mergeCells count="9">
    <mergeCell ref="B29:H29"/>
    <mergeCell ref="B37:H37"/>
    <mergeCell ref="B44:H44"/>
    <mergeCell ref="B2:H2"/>
    <mergeCell ref="K2:N2"/>
    <mergeCell ref="K3:O16"/>
    <mergeCell ref="B8:H8"/>
    <mergeCell ref="B15:H15"/>
    <mergeCell ref="B22:H22"/>
  </mergeCells>
  <dataValidations count="7">
    <dataValidation type="list" allowBlank="1" showInputMessage="1" showErrorMessage="1" sqref="F31:F34 F39:F41 F46:F48" xr:uid="{F7734C02-5B95-42AD-BE18-69D46A9876F9}">
      <formula1>"Each, Per Case, Per Box, Per Pack, Other"</formula1>
    </dataValidation>
    <dataValidation type="list" allowBlank="1" showInputMessage="1" showErrorMessage="1" sqref="E31:E34 E39:E41 E46:E48" xr:uid="{D63B3F56-5FDB-4BD8-B94B-27E506768B64}">
      <formula1>"Individual, Case, Pack, Box, Other"</formula1>
    </dataValidation>
    <dataValidation type="list" allowBlank="1" showInputMessage="1" showErrorMessage="1" sqref="C31:C34 C39:C41 C46:C48" xr:uid="{470CEDF9-A6CA-46C6-A35D-D2312020BC42}">
      <formula1>"Expendable, Non-Expendable"</formula1>
    </dataValidation>
    <dataValidation type="list" allowBlank="1" showInputMessage="1" showErrorMessage="1" sqref="E4:E5 E10:E12" xr:uid="{72F06C97-54E8-4DD3-88AE-4878B8CC48EE}">
      <formula1>"Yearly, Hourly"</formula1>
    </dataValidation>
    <dataValidation type="list" allowBlank="1" showInputMessage="1" showErrorMessage="1" sqref="E17:E19" xr:uid="{B5073ED5-ABEB-4EA5-AB25-83F77425DE5C}">
      <formula1>"Per flight, Per day, Per meal, Per mile, Others"</formula1>
    </dataValidation>
    <dataValidation type="list" allowBlank="1" showInputMessage="1" showErrorMessage="1" sqref="D17:D19" xr:uid="{DA45F5E9-48BC-451A-A6B5-239E3BCC0A56}">
      <formula1>"Flight, Per diem, Mileage, Lodging, Other"</formula1>
    </dataValidation>
    <dataValidation type="list" allowBlank="1" showInputMessage="1" showErrorMessage="1" sqref="E24:E26" xr:uid="{30EF3304-8103-42C1-83EA-00530593822D}">
      <formula1>"In Person, Asynchronus Virtual, Syncrhonous Virtual"</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Macro1_Add_Row">
                <anchor moveWithCells="1" sizeWithCells="1">
                  <from>
                    <xdr:col>1</xdr:col>
                    <xdr:colOff>30480</xdr:colOff>
                    <xdr:row>3</xdr:row>
                    <xdr:rowOff>38100</xdr:rowOff>
                  </from>
                  <to>
                    <xdr:col>1</xdr:col>
                    <xdr:colOff>723900</xdr:colOff>
                    <xdr:row>3</xdr:row>
                    <xdr:rowOff>266700</xdr:rowOff>
                  </to>
                </anchor>
              </controlPr>
            </control>
          </mc:Choice>
        </mc:AlternateContent>
        <mc:AlternateContent xmlns:mc="http://schemas.openxmlformats.org/markup-compatibility/2006">
          <mc:Choice Requires="x14">
            <control shapeId="12290" r:id="rId5" name="Button 2">
              <controlPr defaultSize="0" print="0" autoFill="0" autoPict="0" macro="[0]!Macro2_Delete_Row">
                <anchor moveWithCells="1" sizeWithCells="1">
                  <from>
                    <xdr:col>1</xdr:col>
                    <xdr:colOff>762000</xdr:colOff>
                    <xdr:row>3</xdr:row>
                    <xdr:rowOff>38100</xdr:rowOff>
                  </from>
                  <to>
                    <xdr:col>2</xdr:col>
                    <xdr:colOff>502920</xdr:colOff>
                    <xdr:row>3</xdr:row>
                    <xdr:rowOff>274320</xdr:rowOff>
                  </to>
                </anchor>
              </controlPr>
            </control>
          </mc:Choice>
        </mc:AlternateContent>
        <mc:AlternateContent xmlns:mc="http://schemas.openxmlformats.org/markup-compatibility/2006">
          <mc:Choice Requires="x14">
            <control shapeId="12291" r:id="rId6" name="Button 3">
              <controlPr defaultSize="0" print="0" autoFill="0" autoPict="0" macro="[0]!Macro5_Add_Row3">
                <anchor moveWithCells="1" sizeWithCells="1">
                  <from>
                    <xdr:col>1</xdr:col>
                    <xdr:colOff>30480</xdr:colOff>
                    <xdr:row>16</xdr:row>
                    <xdr:rowOff>7620</xdr:rowOff>
                  </from>
                  <to>
                    <xdr:col>1</xdr:col>
                    <xdr:colOff>731520</xdr:colOff>
                    <xdr:row>17</xdr:row>
                    <xdr:rowOff>0</xdr:rowOff>
                  </to>
                </anchor>
              </controlPr>
            </control>
          </mc:Choice>
        </mc:AlternateContent>
        <mc:AlternateContent xmlns:mc="http://schemas.openxmlformats.org/markup-compatibility/2006">
          <mc:Choice Requires="x14">
            <control shapeId="12292" r:id="rId7" name="Button 4">
              <controlPr defaultSize="0" print="0" autoFill="0" autoPict="0" macro="[0]!Macro6_Delete_Row3">
                <anchor moveWithCells="1" sizeWithCells="1">
                  <from>
                    <xdr:col>1</xdr:col>
                    <xdr:colOff>762000</xdr:colOff>
                    <xdr:row>16</xdr:row>
                    <xdr:rowOff>7620</xdr:rowOff>
                  </from>
                  <to>
                    <xdr:col>2</xdr:col>
                    <xdr:colOff>502920</xdr:colOff>
                    <xdr:row>16</xdr:row>
                    <xdr:rowOff>251460</xdr:rowOff>
                  </to>
                </anchor>
              </controlPr>
            </control>
          </mc:Choice>
        </mc:AlternateContent>
        <mc:AlternateContent xmlns:mc="http://schemas.openxmlformats.org/markup-compatibility/2006">
          <mc:Choice Requires="x14">
            <control shapeId="12293" r:id="rId8" name="Button 5">
              <controlPr defaultSize="0" print="0" autoFill="0" autoPict="0" macro="[0]!Macro7_Add_Row4">
                <anchor moveWithCells="1" sizeWithCells="1">
                  <from>
                    <xdr:col>1</xdr:col>
                    <xdr:colOff>30480</xdr:colOff>
                    <xdr:row>23</xdr:row>
                    <xdr:rowOff>7620</xdr:rowOff>
                  </from>
                  <to>
                    <xdr:col>1</xdr:col>
                    <xdr:colOff>731520</xdr:colOff>
                    <xdr:row>24</xdr:row>
                    <xdr:rowOff>0</xdr:rowOff>
                  </to>
                </anchor>
              </controlPr>
            </control>
          </mc:Choice>
        </mc:AlternateContent>
        <mc:AlternateContent xmlns:mc="http://schemas.openxmlformats.org/markup-compatibility/2006">
          <mc:Choice Requires="x14">
            <control shapeId="12294" r:id="rId9" name="Button 6">
              <controlPr defaultSize="0" print="0" autoFill="0" autoPict="0" macro="[0]!Macro8_Delete_Row4">
                <anchor moveWithCells="1" sizeWithCells="1">
                  <from>
                    <xdr:col>1</xdr:col>
                    <xdr:colOff>762000</xdr:colOff>
                    <xdr:row>23</xdr:row>
                    <xdr:rowOff>7620</xdr:rowOff>
                  </from>
                  <to>
                    <xdr:col>2</xdr:col>
                    <xdr:colOff>502920</xdr:colOff>
                    <xdr:row>24</xdr:row>
                    <xdr:rowOff>0</xdr:rowOff>
                  </to>
                </anchor>
              </controlPr>
            </control>
          </mc:Choice>
        </mc:AlternateContent>
        <mc:AlternateContent xmlns:mc="http://schemas.openxmlformats.org/markup-compatibility/2006">
          <mc:Choice Requires="x14">
            <control shapeId="12295" r:id="rId10" name="Button 7">
              <controlPr defaultSize="0" print="0" autoFill="0" autoPict="0" macro="[0]!Macro17_Add_Row9">
                <anchor moveWithCells="1" sizeWithCells="1">
                  <from>
                    <xdr:col>1</xdr:col>
                    <xdr:colOff>30480</xdr:colOff>
                    <xdr:row>30</xdr:row>
                    <xdr:rowOff>7620</xdr:rowOff>
                  </from>
                  <to>
                    <xdr:col>1</xdr:col>
                    <xdr:colOff>731520</xdr:colOff>
                    <xdr:row>31</xdr:row>
                    <xdr:rowOff>0</xdr:rowOff>
                  </to>
                </anchor>
              </controlPr>
            </control>
          </mc:Choice>
        </mc:AlternateContent>
        <mc:AlternateContent xmlns:mc="http://schemas.openxmlformats.org/markup-compatibility/2006">
          <mc:Choice Requires="x14">
            <control shapeId="12296" r:id="rId11" name="Button 8">
              <controlPr defaultSize="0" print="0" autoFill="0" autoPict="0" macro="[0]!Macro18_Delete_Row9">
                <anchor moveWithCells="1" sizeWithCells="1">
                  <from>
                    <xdr:col>1</xdr:col>
                    <xdr:colOff>762000</xdr:colOff>
                    <xdr:row>30</xdr:row>
                    <xdr:rowOff>7620</xdr:rowOff>
                  </from>
                  <to>
                    <xdr:col>2</xdr:col>
                    <xdr:colOff>502920</xdr:colOff>
                    <xdr:row>31</xdr:row>
                    <xdr:rowOff>0</xdr:rowOff>
                  </to>
                </anchor>
              </controlPr>
            </control>
          </mc:Choice>
        </mc:AlternateContent>
        <mc:AlternateContent xmlns:mc="http://schemas.openxmlformats.org/markup-compatibility/2006">
          <mc:Choice Requires="x14">
            <control shapeId="12297" r:id="rId12" name="Button 9">
              <controlPr defaultSize="0" print="0" autoFill="0" autoPict="0" macro="[0]!Macro15_Add_Row8">
                <anchor moveWithCells="1" sizeWithCells="1">
                  <from>
                    <xdr:col>1</xdr:col>
                    <xdr:colOff>30480</xdr:colOff>
                    <xdr:row>45</xdr:row>
                    <xdr:rowOff>7620</xdr:rowOff>
                  </from>
                  <to>
                    <xdr:col>1</xdr:col>
                    <xdr:colOff>731520</xdr:colOff>
                    <xdr:row>46</xdr:row>
                    <xdr:rowOff>0</xdr:rowOff>
                  </to>
                </anchor>
              </controlPr>
            </control>
          </mc:Choice>
        </mc:AlternateContent>
        <mc:AlternateContent xmlns:mc="http://schemas.openxmlformats.org/markup-compatibility/2006">
          <mc:Choice Requires="x14">
            <control shapeId="12298" r:id="rId13" name="Button 10">
              <controlPr defaultSize="0" print="0" autoFill="0" autoPict="0" macro="[0]!Macro16_Delete_Row8">
                <anchor moveWithCells="1" sizeWithCells="1">
                  <from>
                    <xdr:col>1</xdr:col>
                    <xdr:colOff>762000</xdr:colOff>
                    <xdr:row>45</xdr:row>
                    <xdr:rowOff>7620</xdr:rowOff>
                  </from>
                  <to>
                    <xdr:col>2</xdr:col>
                    <xdr:colOff>502920</xdr:colOff>
                    <xdr:row>46</xdr:row>
                    <xdr:rowOff>0</xdr:rowOff>
                  </to>
                </anchor>
              </controlPr>
            </control>
          </mc:Choice>
        </mc:AlternateContent>
        <mc:AlternateContent xmlns:mc="http://schemas.openxmlformats.org/markup-compatibility/2006">
          <mc:Choice Requires="x14">
            <control shapeId="12299" r:id="rId14" name="Button 11">
              <controlPr defaultSize="0" print="0" autoFill="0" autoPict="0" macro="[0]!Macro13_Add_Row7">
                <anchor moveWithCells="1" sizeWithCells="1">
                  <from>
                    <xdr:col>1</xdr:col>
                    <xdr:colOff>30480</xdr:colOff>
                    <xdr:row>38</xdr:row>
                    <xdr:rowOff>7620</xdr:rowOff>
                  </from>
                  <to>
                    <xdr:col>1</xdr:col>
                    <xdr:colOff>731520</xdr:colOff>
                    <xdr:row>39</xdr:row>
                    <xdr:rowOff>0</xdr:rowOff>
                  </to>
                </anchor>
              </controlPr>
            </control>
          </mc:Choice>
        </mc:AlternateContent>
        <mc:AlternateContent xmlns:mc="http://schemas.openxmlformats.org/markup-compatibility/2006">
          <mc:Choice Requires="x14">
            <control shapeId="12300" r:id="rId15" name="Button 12">
              <controlPr defaultSize="0" print="0" autoFill="0" autoPict="0" macro="[0]!Macro14_Delete_Row7">
                <anchor moveWithCells="1" sizeWithCells="1">
                  <from>
                    <xdr:col>1</xdr:col>
                    <xdr:colOff>762000</xdr:colOff>
                    <xdr:row>38</xdr:row>
                    <xdr:rowOff>7620</xdr:rowOff>
                  </from>
                  <to>
                    <xdr:col>2</xdr:col>
                    <xdr:colOff>502920</xdr:colOff>
                    <xdr:row>39</xdr:row>
                    <xdr:rowOff>0</xdr:rowOff>
                  </to>
                </anchor>
              </controlPr>
            </control>
          </mc:Choice>
        </mc:AlternateContent>
        <mc:AlternateContent xmlns:mc="http://schemas.openxmlformats.org/markup-compatibility/2006">
          <mc:Choice Requires="x14">
            <control shapeId="12301" r:id="rId16" name="Button 13">
              <controlPr defaultSize="0" print="0" autoFill="0" autoPict="0" macro="[0]!Macro3_Add_Row2">
                <anchor moveWithCells="1" sizeWithCells="1">
                  <from>
                    <xdr:col>1</xdr:col>
                    <xdr:colOff>30480</xdr:colOff>
                    <xdr:row>9</xdr:row>
                    <xdr:rowOff>38100</xdr:rowOff>
                  </from>
                  <to>
                    <xdr:col>1</xdr:col>
                    <xdr:colOff>723900</xdr:colOff>
                    <xdr:row>9</xdr:row>
                    <xdr:rowOff>266700</xdr:rowOff>
                  </to>
                </anchor>
              </controlPr>
            </control>
          </mc:Choice>
        </mc:AlternateContent>
        <mc:AlternateContent xmlns:mc="http://schemas.openxmlformats.org/markup-compatibility/2006">
          <mc:Choice Requires="x14">
            <control shapeId="12302" r:id="rId17" name="Button 14">
              <controlPr defaultSize="0" print="0" autoFill="0" autoPict="0" macro="[0]!Macro4_Delete_Row2">
                <anchor moveWithCells="1" sizeWithCells="1">
                  <from>
                    <xdr:col>1</xdr:col>
                    <xdr:colOff>762000</xdr:colOff>
                    <xdr:row>9</xdr:row>
                    <xdr:rowOff>38100</xdr:rowOff>
                  </from>
                  <to>
                    <xdr:col>2</xdr:col>
                    <xdr:colOff>502920</xdr:colOff>
                    <xdr:row>9</xdr:row>
                    <xdr:rowOff>274320</xdr:rowOff>
                  </to>
                </anchor>
              </controlPr>
            </control>
          </mc:Choice>
        </mc:AlternateContent>
      </controls>
    </mc:Choice>
  </mc:AlternateContent>
  <tableParts count="7">
    <tablePart r:id="rId18"/>
    <tablePart r:id="rId19"/>
    <tablePart r:id="rId20"/>
    <tablePart r:id="rId21"/>
    <tablePart r:id="rId22"/>
    <tablePart r:id="rId23"/>
    <tablePart r:id="rId24"/>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CBC0F-D7FF-4989-97AD-A23C68A2BFAC}">
  <sheetPr codeName="Sheet5"/>
  <dimension ref="B2:O54"/>
  <sheetViews>
    <sheetView topLeftCell="A34" workbookViewId="0">
      <selection activeCell="C55" sqref="C55"/>
    </sheetView>
  </sheetViews>
  <sheetFormatPr defaultColWidth="9.109375" defaultRowHeight="14.4" x14ac:dyDescent="0.3"/>
  <cols>
    <col min="1" max="1" width="3.44140625" style="2" customWidth="1"/>
    <col min="2" max="2" width="22.109375" style="2" customWidth="1"/>
    <col min="3" max="3" width="31.109375" style="2" bestFit="1" customWidth="1"/>
    <col min="4" max="4" width="17.44140625" style="2" customWidth="1"/>
    <col min="5" max="5" width="15.88671875" style="2" customWidth="1"/>
    <col min="6" max="6" width="12.6640625" style="2" customWidth="1"/>
    <col min="7" max="7" width="12.109375" style="2" customWidth="1"/>
    <col min="8" max="8" width="12.5546875" style="2" bestFit="1" customWidth="1"/>
    <col min="9" max="9" width="2.109375" style="2" customWidth="1"/>
    <col min="10" max="16384" width="9.109375" style="2"/>
  </cols>
  <sheetData>
    <row r="2" spans="2:15" x14ac:dyDescent="0.3">
      <c r="B2" s="154" t="s">
        <v>0</v>
      </c>
      <c r="C2" s="154"/>
      <c r="D2" s="154"/>
      <c r="E2" s="154"/>
      <c r="F2" s="154"/>
      <c r="G2" s="154"/>
      <c r="H2" s="154"/>
      <c r="K2" s="153" t="s">
        <v>25</v>
      </c>
      <c r="L2" s="153"/>
      <c r="M2" s="153"/>
      <c r="N2" s="153"/>
    </row>
    <row r="3" spans="2:15" ht="15" customHeight="1" x14ac:dyDescent="0.3">
      <c r="B3" t="s">
        <v>1</v>
      </c>
      <c r="C3" t="s">
        <v>2</v>
      </c>
      <c r="D3" t="s">
        <v>3</v>
      </c>
      <c r="E3" t="s">
        <v>4</v>
      </c>
      <c r="F3" t="s">
        <v>5</v>
      </c>
      <c r="G3" t="s">
        <v>7</v>
      </c>
      <c r="H3" t="s">
        <v>6</v>
      </c>
      <c r="K3" s="126" t="s">
        <v>37</v>
      </c>
      <c r="L3" s="126"/>
      <c r="M3" s="126"/>
      <c r="N3" s="126"/>
      <c r="O3" s="126"/>
    </row>
    <row r="4" spans="2:15" x14ac:dyDescent="0.3">
      <c r="B4" s="23"/>
      <c r="C4" s="23"/>
      <c r="D4" s="24" t="s">
        <v>14</v>
      </c>
      <c r="E4" s="23"/>
      <c r="F4" s="23"/>
      <c r="G4" s="25"/>
      <c r="H4" s="4"/>
      <c r="K4" s="126"/>
      <c r="L4" s="126"/>
      <c r="M4" s="126"/>
      <c r="N4" s="126"/>
      <c r="O4" s="126"/>
    </row>
    <row r="5" spans="2:15" x14ac:dyDescent="0.3">
      <c r="B5" s="23"/>
      <c r="C5" s="23"/>
      <c r="D5" s="24"/>
      <c r="E5" s="23"/>
      <c r="F5" s="23"/>
      <c r="G5" s="25"/>
      <c r="H5" s="4">
        <f>D5*F5*G5</f>
        <v>0</v>
      </c>
      <c r="K5" s="126"/>
      <c r="L5" s="126"/>
      <c r="M5" s="126"/>
      <c r="N5" s="126"/>
      <c r="O5" s="126"/>
    </row>
    <row r="6" spans="2:15" x14ac:dyDescent="0.3">
      <c r="B6" s="23"/>
      <c r="C6" s="23"/>
      <c r="D6" s="26"/>
      <c r="E6" s="23"/>
      <c r="F6" s="27"/>
      <c r="G6" s="25"/>
      <c r="H6" s="4">
        <f>D6*F6*G6</f>
        <v>0</v>
      </c>
      <c r="K6" s="126"/>
      <c r="L6" s="126"/>
      <c r="M6" s="126"/>
      <c r="N6" s="126"/>
      <c r="O6" s="126"/>
    </row>
    <row r="7" spans="2:15" x14ac:dyDescent="0.3">
      <c r="B7"/>
      <c r="C7"/>
      <c r="D7"/>
      <c r="E7"/>
      <c r="F7"/>
      <c r="G7"/>
      <c r="H7" s="3">
        <f>SUM(Table24350[Total Cost])</f>
        <v>0</v>
      </c>
      <c r="K7" s="126"/>
      <c r="L7" s="126"/>
      <c r="M7" s="126"/>
      <c r="N7" s="126"/>
      <c r="O7" s="126"/>
    </row>
    <row r="8" spans="2:15" x14ac:dyDescent="0.3">
      <c r="B8"/>
      <c r="C8"/>
      <c r="D8"/>
      <c r="E8"/>
      <c r="F8"/>
      <c r="G8"/>
      <c r="H8" s="3"/>
      <c r="K8" s="126"/>
      <c r="L8" s="126"/>
      <c r="M8" s="126"/>
      <c r="N8" s="126"/>
      <c r="O8" s="126"/>
    </row>
    <row r="9" spans="2:15" x14ac:dyDescent="0.3">
      <c r="B9" s="154" t="s">
        <v>40</v>
      </c>
      <c r="C9" s="154"/>
      <c r="D9" s="154"/>
      <c r="E9" s="154"/>
      <c r="F9" s="154"/>
      <c r="G9" s="154"/>
      <c r="H9" s="154"/>
      <c r="K9" s="126"/>
      <c r="L9" s="126"/>
      <c r="M9" s="126"/>
      <c r="N9" s="126"/>
      <c r="O9" s="126"/>
    </row>
    <row r="10" spans="2:15" x14ac:dyDescent="0.3">
      <c r="B10" t="s">
        <v>1</v>
      </c>
      <c r="C10" t="s">
        <v>2</v>
      </c>
      <c r="D10" t="s">
        <v>3</v>
      </c>
      <c r="E10" t="s">
        <v>4</v>
      </c>
      <c r="F10" t="s">
        <v>5</v>
      </c>
      <c r="G10" t="s">
        <v>41</v>
      </c>
      <c r="H10" t="s">
        <v>6</v>
      </c>
      <c r="K10" s="126"/>
      <c r="L10" s="126"/>
      <c r="M10" s="126"/>
      <c r="N10" s="126"/>
      <c r="O10" s="126"/>
    </row>
    <row r="11" spans="2:15" x14ac:dyDescent="0.3">
      <c r="B11" s="23"/>
      <c r="C11" s="23"/>
      <c r="D11" s="24" t="s">
        <v>14</v>
      </c>
      <c r="E11" s="23"/>
      <c r="F11" s="23"/>
      <c r="G11" s="25"/>
      <c r="H11" s="4"/>
      <c r="K11" s="126"/>
      <c r="L11" s="126"/>
      <c r="M11" s="126"/>
      <c r="N11" s="126"/>
      <c r="O11" s="126"/>
    </row>
    <row r="12" spans="2:15" x14ac:dyDescent="0.3">
      <c r="B12" s="23"/>
      <c r="C12" s="23"/>
      <c r="D12" s="24"/>
      <c r="E12" s="23"/>
      <c r="F12" s="23"/>
      <c r="G12" s="25"/>
      <c r="H12" s="4">
        <f>D12*F12*G12</f>
        <v>0</v>
      </c>
      <c r="K12" s="126"/>
      <c r="L12" s="126"/>
      <c r="M12" s="126"/>
      <c r="N12" s="126"/>
      <c r="O12" s="126"/>
    </row>
    <row r="13" spans="2:15" x14ac:dyDescent="0.3">
      <c r="B13" s="23"/>
      <c r="C13" s="23"/>
      <c r="D13" s="24"/>
      <c r="E13" s="23"/>
      <c r="F13" s="23"/>
      <c r="G13" s="25"/>
      <c r="H13" s="4">
        <f>D13*F13*G13</f>
        <v>0</v>
      </c>
      <c r="K13" s="126"/>
      <c r="L13" s="126"/>
      <c r="M13" s="126"/>
      <c r="N13" s="126"/>
      <c r="O13" s="126"/>
    </row>
    <row r="14" spans="2:15" x14ac:dyDescent="0.3">
      <c r="B14"/>
      <c r="C14"/>
      <c r="D14"/>
      <c r="E14"/>
      <c r="F14"/>
      <c r="G14"/>
      <c r="H14" s="3">
        <f>SUM(Table244956[Total Cost])</f>
        <v>0</v>
      </c>
      <c r="K14" s="126"/>
      <c r="L14" s="126"/>
      <c r="M14" s="126"/>
      <c r="N14" s="126"/>
      <c r="O14" s="126"/>
    </row>
    <row r="15" spans="2:15" x14ac:dyDescent="0.3">
      <c r="B15"/>
      <c r="C15"/>
      <c r="D15"/>
      <c r="E15"/>
      <c r="F15"/>
      <c r="G15"/>
      <c r="H15" s="3"/>
      <c r="K15" s="126"/>
      <c r="L15" s="126"/>
      <c r="M15" s="126"/>
      <c r="N15" s="126"/>
      <c r="O15" s="126"/>
    </row>
    <row r="16" spans="2:15" x14ac:dyDescent="0.3">
      <c r="B16" s="151" t="s">
        <v>8</v>
      </c>
      <c r="C16" s="151"/>
      <c r="D16" s="151"/>
      <c r="E16" s="151"/>
      <c r="F16" s="151"/>
      <c r="G16" s="151"/>
      <c r="H16" s="151"/>
      <c r="K16" s="126"/>
      <c r="L16" s="126"/>
      <c r="M16" s="126"/>
      <c r="N16" s="126"/>
      <c r="O16" s="126"/>
    </row>
    <row r="17" spans="2:8" x14ac:dyDescent="0.3">
      <c r="B17" t="s">
        <v>9</v>
      </c>
      <c r="C17" t="s">
        <v>10</v>
      </c>
      <c r="D17" t="s">
        <v>11</v>
      </c>
      <c r="E17" t="s">
        <v>4</v>
      </c>
      <c r="F17" t="s">
        <v>12</v>
      </c>
      <c r="G17" t="s">
        <v>13</v>
      </c>
      <c r="H17" t="s">
        <v>6</v>
      </c>
    </row>
    <row r="18" spans="2:8" x14ac:dyDescent="0.3">
      <c r="B18" s="23"/>
      <c r="C18" s="23"/>
      <c r="D18" s="28"/>
      <c r="E18" s="23"/>
      <c r="F18" s="26"/>
      <c r="G18" s="23"/>
      <c r="H18" s="5">
        <f>Table54451[[#This Row],[Cost]]*Table54451[[#This Row],[Quantity]]</f>
        <v>0</v>
      </c>
    </row>
    <row r="19" spans="2:8" x14ac:dyDescent="0.3">
      <c r="B19" s="23"/>
      <c r="C19" s="23"/>
      <c r="D19" s="28"/>
      <c r="E19" s="23"/>
      <c r="F19" s="26"/>
      <c r="G19" s="23"/>
      <c r="H19" s="5">
        <f>Table54451[[#This Row],[Cost]]*Table54451[[#This Row],[Quantity]]</f>
        <v>0</v>
      </c>
    </row>
    <row r="20" spans="2:8" x14ac:dyDescent="0.3">
      <c r="B20" s="23"/>
      <c r="C20" s="23"/>
      <c r="D20" s="28"/>
      <c r="E20" s="23"/>
      <c r="F20" s="26"/>
      <c r="G20" s="23"/>
      <c r="H20" s="3">
        <f>Table54451[[#This Row],[Cost]]*Table54451[[#This Row],[Quantity]]</f>
        <v>0</v>
      </c>
    </row>
    <row r="21" spans="2:8" x14ac:dyDescent="0.3">
      <c r="B21"/>
      <c r="C21"/>
      <c r="D21"/>
      <c r="E21"/>
      <c r="F21"/>
      <c r="G21"/>
      <c r="H21" s="3">
        <f>SUM(Table54451[Total Cost])</f>
        <v>0</v>
      </c>
    </row>
    <row r="22" spans="2:8" x14ac:dyDescent="0.3">
      <c r="B22"/>
      <c r="C22"/>
      <c r="D22"/>
      <c r="E22"/>
      <c r="F22"/>
      <c r="G22"/>
      <c r="H22"/>
    </row>
    <row r="23" spans="2:8" x14ac:dyDescent="0.3">
      <c r="B23" s="151" t="s">
        <v>15</v>
      </c>
      <c r="C23" s="152"/>
      <c r="D23" s="152"/>
      <c r="E23" s="152"/>
      <c r="F23" s="152"/>
      <c r="G23" s="152"/>
      <c r="H23" s="152"/>
    </row>
    <row r="24" spans="2:8" x14ac:dyDescent="0.3">
      <c r="B24" t="s">
        <v>16</v>
      </c>
      <c r="C24" t="s">
        <v>17</v>
      </c>
      <c r="D24" t="s">
        <v>20</v>
      </c>
      <c r="E24" t="s">
        <v>18</v>
      </c>
      <c r="F24" t="s">
        <v>12</v>
      </c>
      <c r="G24" t="s">
        <v>19</v>
      </c>
      <c r="H24" t="s">
        <v>6</v>
      </c>
    </row>
    <row r="25" spans="2:8" x14ac:dyDescent="0.3">
      <c r="B25" s="23"/>
      <c r="C25" s="23"/>
      <c r="D25" s="29" t="s">
        <v>14</v>
      </c>
      <c r="E25" s="23"/>
      <c r="F25" s="30"/>
      <c r="G25" s="31"/>
      <c r="H25" s="1">
        <f>Table64552[[#This Row],[Cost]]*Table64552[[#This Row],['# of Staff]]</f>
        <v>0</v>
      </c>
    </row>
    <row r="26" spans="2:8" x14ac:dyDescent="0.3">
      <c r="B26" s="23"/>
      <c r="C26" s="23"/>
      <c r="D26" s="29"/>
      <c r="E26" s="23"/>
      <c r="F26" s="30"/>
      <c r="G26" s="31"/>
      <c r="H26" s="1">
        <f>Table64552[[#This Row],[Cost]]*Table64552[[#This Row],['# of Staff]]</f>
        <v>0</v>
      </c>
    </row>
    <row r="27" spans="2:8" x14ac:dyDescent="0.3">
      <c r="B27" s="23"/>
      <c r="C27" s="23"/>
      <c r="D27" s="23"/>
      <c r="E27" s="23"/>
      <c r="F27" s="30"/>
      <c r="G27" s="31"/>
      <c r="H27" s="1">
        <f>Table64552[[#This Row],[Cost]]*Table64552[[#This Row],['# of Staff]]</f>
        <v>0</v>
      </c>
    </row>
    <row r="28" spans="2:8" x14ac:dyDescent="0.3">
      <c r="B28"/>
      <c r="C28"/>
      <c r="D28"/>
      <c r="E28"/>
      <c r="F28" s="7"/>
      <c r="G28" s="6"/>
      <c r="H28" s="7">
        <f>SUM(Table64552[],Table64552[Total Cost])</f>
        <v>0</v>
      </c>
    </row>
    <row r="29" spans="2:8" x14ac:dyDescent="0.3">
      <c r="B29"/>
      <c r="C29"/>
      <c r="D29"/>
      <c r="E29"/>
      <c r="F29"/>
      <c r="G29"/>
      <c r="H29"/>
    </row>
    <row r="30" spans="2:8" x14ac:dyDescent="0.3">
      <c r="B30" s="151" t="s">
        <v>38</v>
      </c>
      <c r="C30" s="152"/>
      <c r="D30" s="152"/>
      <c r="E30" s="152"/>
      <c r="F30" s="152"/>
      <c r="G30" s="152"/>
      <c r="H30" s="152"/>
    </row>
    <row r="31" spans="2:8" x14ac:dyDescent="0.3">
      <c r="B31" t="s">
        <v>21</v>
      </c>
      <c r="C31" t="s">
        <v>23</v>
      </c>
      <c r="D31" t="s">
        <v>12</v>
      </c>
      <c r="E31" t="s">
        <v>22</v>
      </c>
      <c r="F31" t="s">
        <v>4</v>
      </c>
      <c r="G31" t="s">
        <v>13</v>
      </c>
      <c r="H31" t="s">
        <v>6</v>
      </c>
    </row>
    <row r="32" spans="2:8" x14ac:dyDescent="0.3">
      <c r="B32" s="23"/>
      <c r="C32" s="23"/>
      <c r="D32" s="30"/>
      <c r="E32" s="23"/>
      <c r="F32" s="23"/>
      <c r="G32" s="31"/>
      <c r="H32" s="1">
        <f>Table74653[[#This Row],[Cost]]*Table74653[[#This Row],[Quantity]]</f>
        <v>0</v>
      </c>
    </row>
    <row r="33" spans="2:8" x14ac:dyDescent="0.3">
      <c r="B33" s="23"/>
      <c r="C33" s="23"/>
      <c r="D33" s="30"/>
      <c r="E33" s="30"/>
      <c r="F33" s="23"/>
      <c r="G33" s="31"/>
      <c r="H33" s="1">
        <f>Table74653[[#This Row],[Cost]]*Table74653[[#This Row],[Quantity]]</f>
        <v>0</v>
      </c>
    </row>
    <row r="34" spans="2:8" x14ac:dyDescent="0.3">
      <c r="B34" s="23"/>
      <c r="C34" s="23"/>
      <c r="D34" s="30"/>
      <c r="E34" s="30"/>
      <c r="F34" s="23"/>
      <c r="G34" s="31"/>
      <c r="H34" s="1">
        <f>Table74653[[#This Row],[Cost]]*Table74653[[#This Row],[Quantity]]</f>
        <v>0</v>
      </c>
    </row>
    <row r="35" spans="2:8" x14ac:dyDescent="0.3">
      <c r="B35"/>
      <c r="C35"/>
      <c r="D35" s="1"/>
      <c r="E35" s="1"/>
      <c r="F35"/>
      <c r="G35" s="6"/>
      <c r="H35" s="1">
        <f>SUM(Table74653[Total Cost])</f>
        <v>0</v>
      </c>
    </row>
    <row r="36" spans="2:8" x14ac:dyDescent="0.3">
      <c r="B36"/>
      <c r="C36"/>
      <c r="D36" s="1"/>
      <c r="E36" s="1"/>
      <c r="F36"/>
      <c r="G36" s="6"/>
      <c r="H36" s="1"/>
    </row>
    <row r="37" spans="2:8" x14ac:dyDescent="0.3">
      <c r="B37" s="151" t="s">
        <v>39</v>
      </c>
      <c r="C37" s="152"/>
      <c r="D37" s="152"/>
      <c r="E37" s="152"/>
      <c r="F37" s="152"/>
      <c r="G37" s="152"/>
      <c r="H37" s="152"/>
    </row>
    <row r="38" spans="2:8" x14ac:dyDescent="0.3">
      <c r="B38" t="s">
        <v>21</v>
      </c>
      <c r="C38" t="s">
        <v>23</v>
      </c>
      <c r="D38" t="s">
        <v>12</v>
      </c>
      <c r="E38" t="s">
        <v>22</v>
      </c>
      <c r="F38" t="s">
        <v>4</v>
      </c>
      <c r="G38" t="s">
        <v>13</v>
      </c>
      <c r="H38" t="s">
        <v>6</v>
      </c>
    </row>
    <row r="39" spans="2:8" x14ac:dyDescent="0.3">
      <c r="B39" s="23"/>
      <c r="C39" s="23"/>
      <c r="D39" s="30"/>
      <c r="E39" s="23"/>
      <c r="F39" s="23"/>
      <c r="G39" s="31"/>
      <c r="H39" s="1">
        <f>Table724855[[#This Row],[Cost]]*Table724855[[#This Row],[Quantity]]</f>
        <v>0</v>
      </c>
    </row>
    <row r="40" spans="2:8" x14ac:dyDescent="0.3">
      <c r="B40" s="23"/>
      <c r="C40" s="23"/>
      <c r="D40" s="30"/>
      <c r="E40" s="30"/>
      <c r="F40" s="23"/>
      <c r="G40" s="31"/>
      <c r="H40" s="1">
        <f>Table724855[[#This Row],[Cost]]*Table724855[[#This Row],[Quantity]]</f>
        <v>0</v>
      </c>
    </row>
    <row r="41" spans="2:8" x14ac:dyDescent="0.3">
      <c r="B41" s="23"/>
      <c r="C41" s="23"/>
      <c r="D41" s="30"/>
      <c r="E41" s="30"/>
      <c r="F41" s="23"/>
      <c r="G41" s="31"/>
      <c r="H41" s="1">
        <f>Table724855[[#This Row],[Cost]]*Table724855[[#This Row],[Quantity]]</f>
        <v>0</v>
      </c>
    </row>
    <row r="42" spans="2:8" x14ac:dyDescent="0.3">
      <c r="B42"/>
      <c r="C42"/>
      <c r="D42" s="1"/>
      <c r="E42" s="1"/>
      <c r="F42"/>
      <c r="G42" s="6"/>
      <c r="H42" s="1">
        <f>SUM(Table724855[Total Cost])</f>
        <v>0</v>
      </c>
    </row>
    <row r="43" spans="2:8" x14ac:dyDescent="0.3">
      <c r="B43"/>
      <c r="C43"/>
      <c r="D43"/>
      <c r="E43"/>
      <c r="F43"/>
      <c r="G43"/>
      <c r="H43"/>
    </row>
    <row r="44" spans="2:8" x14ac:dyDescent="0.3">
      <c r="B44" s="151" t="s">
        <v>24</v>
      </c>
      <c r="C44" s="152"/>
      <c r="D44" s="152"/>
      <c r="E44" s="152"/>
      <c r="F44" s="152"/>
      <c r="G44" s="152"/>
      <c r="H44" s="152"/>
    </row>
    <row r="45" spans="2:8" x14ac:dyDescent="0.3">
      <c r="B45" t="s">
        <v>21</v>
      </c>
      <c r="C45" t="s">
        <v>23</v>
      </c>
      <c r="D45" t="s">
        <v>12</v>
      </c>
      <c r="E45" t="s">
        <v>22</v>
      </c>
      <c r="F45" t="s">
        <v>4</v>
      </c>
      <c r="G45" t="s">
        <v>13</v>
      </c>
      <c r="H45" t="s">
        <v>6</v>
      </c>
    </row>
    <row r="46" spans="2:8" x14ac:dyDescent="0.3">
      <c r="B46" s="23"/>
      <c r="C46" s="23"/>
      <c r="D46" s="30"/>
      <c r="E46" s="23"/>
      <c r="F46" s="23"/>
      <c r="G46" s="31"/>
      <c r="H46" s="1">
        <f>Table794754[[#This Row],[Cost]]*Table794754[[#This Row],[Quantity]]</f>
        <v>0</v>
      </c>
    </row>
    <row r="47" spans="2:8" x14ac:dyDescent="0.3">
      <c r="B47" s="23"/>
      <c r="C47" s="23"/>
      <c r="D47" s="30"/>
      <c r="E47" s="30"/>
      <c r="F47" s="23"/>
      <c r="G47" s="31"/>
      <c r="H47" s="1">
        <f>Table794754[[#This Row],[Cost]]*Table794754[[#This Row],[Quantity]]</f>
        <v>0</v>
      </c>
    </row>
    <row r="48" spans="2:8" x14ac:dyDescent="0.3">
      <c r="B48" s="23"/>
      <c r="C48" s="23"/>
      <c r="D48" s="30"/>
      <c r="E48" s="30"/>
      <c r="F48" s="23"/>
      <c r="G48" s="31"/>
      <c r="H48" s="1">
        <f>Table794754[[#This Row],[Cost]]*Table794754[[#This Row],[Quantity]]</f>
        <v>0</v>
      </c>
    </row>
    <row r="49" spans="2:8" x14ac:dyDescent="0.3">
      <c r="B49"/>
      <c r="C49"/>
      <c r="D49" s="1"/>
      <c r="E49" s="1"/>
      <c r="F49"/>
      <c r="G49" s="6"/>
      <c r="H49" s="1">
        <f>SUM(Table794754[Total Cost])</f>
        <v>0</v>
      </c>
    </row>
    <row r="50" spans="2:8" x14ac:dyDescent="0.3">
      <c r="B50"/>
      <c r="C50"/>
      <c r="D50"/>
      <c r="E50"/>
      <c r="F50"/>
      <c r="G50"/>
      <c r="H50"/>
    </row>
    <row r="54" spans="2:8" x14ac:dyDescent="0.3">
      <c r="B54" s="8" t="s">
        <v>28</v>
      </c>
      <c r="C54" s="9">
        <f>Table24350[[#Totals],[Total Cost]]+Table54451[[#Totals],[Total Cost]]+Table64552[[#Totals],[Total Cost]]+Table74653[[#Totals],[Total Cost]]+Table794754[[#Totals],[Total Cost]]+Table724855[[#Totals],[Total Cost]]+Table244956[[#Totals],[Total Cost]]</f>
        <v>0</v>
      </c>
    </row>
  </sheetData>
  <sheetProtection insertRows="0" deleteRows="0"/>
  <mergeCells count="9">
    <mergeCell ref="B30:H30"/>
    <mergeCell ref="B37:H37"/>
    <mergeCell ref="B44:H44"/>
    <mergeCell ref="B2:H2"/>
    <mergeCell ref="K2:N2"/>
    <mergeCell ref="K3:O16"/>
    <mergeCell ref="B9:H9"/>
    <mergeCell ref="B16:H16"/>
    <mergeCell ref="B23:H23"/>
  </mergeCells>
  <dataValidations count="7">
    <dataValidation type="list" allowBlank="1" showInputMessage="1" showErrorMessage="1" sqref="E4:E6 E11:E13" xr:uid="{2D55D9BD-FF69-4AD2-ABEE-BDD6D3C989B9}">
      <formula1>"Yearly, Hourly"</formula1>
    </dataValidation>
    <dataValidation type="list" allowBlank="1" showInputMessage="1" showErrorMessage="1" sqref="C32:C34 C39:C41 C46:C48" xr:uid="{D9CFAAF9-5F56-42EE-A1E7-5BEA8936AC57}">
      <formula1>"Expendable, Non-Expendable"</formula1>
    </dataValidation>
    <dataValidation type="list" allowBlank="1" showInputMessage="1" showErrorMessage="1" sqref="E32:E34 E39:E41 E46:E48" xr:uid="{77E2F90D-2211-42EE-BE76-0D1BE25D33AE}">
      <formula1>"Individual, Case, Pack, Box, Other"</formula1>
    </dataValidation>
    <dataValidation type="list" allowBlank="1" showInputMessage="1" showErrorMessage="1" sqref="F32:F34 F39:F41 F46:F48" xr:uid="{73EAE9D6-7A99-4D70-AB09-EF0A753B224C}">
      <formula1>"Each, Per Case, Per Box, Per Pack, Other"</formula1>
    </dataValidation>
    <dataValidation type="list" allowBlank="1" showInputMessage="1" showErrorMessage="1" sqref="D18:D20" xr:uid="{7B72774C-0E53-4F36-A70C-C68B1FAA2A31}">
      <formula1>"Flight, Per diem, Mileage, Lodging, Other"</formula1>
    </dataValidation>
    <dataValidation type="list" allowBlank="1" showInputMessage="1" showErrorMessage="1" sqref="E18:E20" xr:uid="{3A63FEB7-E585-49B0-B20D-12EFD71B3FFB}">
      <formula1>"Per flight, Per day, Per meal, Per mile, Others"</formula1>
    </dataValidation>
    <dataValidation type="list" allowBlank="1" showInputMessage="1" showErrorMessage="1" sqref="E25:E27" xr:uid="{E3742C02-B223-4581-BAE4-AA920DBC1E62}">
      <formula1>"In Person, Asynchronus Virtual, Syncrhonous Virtual"</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Button 1">
              <controlPr defaultSize="0" print="0" autoFill="0" autoPict="0" macro="[0]!Macro1_Add_Row">
                <anchor moveWithCells="1" sizeWithCells="1">
                  <from>
                    <xdr:col>1</xdr:col>
                    <xdr:colOff>30480</xdr:colOff>
                    <xdr:row>3</xdr:row>
                    <xdr:rowOff>38100</xdr:rowOff>
                  </from>
                  <to>
                    <xdr:col>1</xdr:col>
                    <xdr:colOff>723900</xdr:colOff>
                    <xdr:row>3</xdr:row>
                    <xdr:rowOff>266700</xdr:rowOff>
                  </to>
                </anchor>
              </controlPr>
            </control>
          </mc:Choice>
        </mc:AlternateContent>
        <mc:AlternateContent xmlns:mc="http://schemas.openxmlformats.org/markup-compatibility/2006">
          <mc:Choice Requires="x14">
            <control shapeId="13314" r:id="rId5" name="Button 2">
              <controlPr defaultSize="0" print="0" autoFill="0" autoPict="0" macro="[0]!Macro2_Delete_Row">
                <anchor moveWithCells="1" sizeWithCells="1">
                  <from>
                    <xdr:col>1</xdr:col>
                    <xdr:colOff>762000</xdr:colOff>
                    <xdr:row>3</xdr:row>
                    <xdr:rowOff>38100</xdr:rowOff>
                  </from>
                  <to>
                    <xdr:col>2</xdr:col>
                    <xdr:colOff>502920</xdr:colOff>
                    <xdr:row>3</xdr:row>
                    <xdr:rowOff>274320</xdr:rowOff>
                  </to>
                </anchor>
              </controlPr>
            </control>
          </mc:Choice>
        </mc:AlternateContent>
        <mc:AlternateContent xmlns:mc="http://schemas.openxmlformats.org/markup-compatibility/2006">
          <mc:Choice Requires="x14">
            <control shapeId="13315" r:id="rId6" name="Button 3">
              <controlPr defaultSize="0" print="0" autoFill="0" autoPict="0" macro="[0]!Macro5_Add_Row3">
                <anchor moveWithCells="1" sizeWithCells="1">
                  <from>
                    <xdr:col>1</xdr:col>
                    <xdr:colOff>30480</xdr:colOff>
                    <xdr:row>17</xdr:row>
                    <xdr:rowOff>7620</xdr:rowOff>
                  </from>
                  <to>
                    <xdr:col>1</xdr:col>
                    <xdr:colOff>731520</xdr:colOff>
                    <xdr:row>18</xdr:row>
                    <xdr:rowOff>0</xdr:rowOff>
                  </to>
                </anchor>
              </controlPr>
            </control>
          </mc:Choice>
        </mc:AlternateContent>
        <mc:AlternateContent xmlns:mc="http://schemas.openxmlformats.org/markup-compatibility/2006">
          <mc:Choice Requires="x14">
            <control shapeId="13316" r:id="rId7" name="Button 4">
              <controlPr defaultSize="0" print="0" autoFill="0" autoPict="0" macro="[0]!Macro6_Delete_Row3">
                <anchor moveWithCells="1" sizeWithCells="1">
                  <from>
                    <xdr:col>1</xdr:col>
                    <xdr:colOff>762000</xdr:colOff>
                    <xdr:row>17</xdr:row>
                    <xdr:rowOff>7620</xdr:rowOff>
                  </from>
                  <to>
                    <xdr:col>2</xdr:col>
                    <xdr:colOff>502920</xdr:colOff>
                    <xdr:row>17</xdr:row>
                    <xdr:rowOff>251460</xdr:rowOff>
                  </to>
                </anchor>
              </controlPr>
            </control>
          </mc:Choice>
        </mc:AlternateContent>
        <mc:AlternateContent xmlns:mc="http://schemas.openxmlformats.org/markup-compatibility/2006">
          <mc:Choice Requires="x14">
            <control shapeId="13317" r:id="rId8" name="Button 5">
              <controlPr defaultSize="0" print="0" autoFill="0" autoPict="0" macro="[0]!Macro7_Add_Row4">
                <anchor moveWithCells="1" sizeWithCells="1">
                  <from>
                    <xdr:col>1</xdr:col>
                    <xdr:colOff>30480</xdr:colOff>
                    <xdr:row>24</xdr:row>
                    <xdr:rowOff>7620</xdr:rowOff>
                  </from>
                  <to>
                    <xdr:col>1</xdr:col>
                    <xdr:colOff>731520</xdr:colOff>
                    <xdr:row>25</xdr:row>
                    <xdr:rowOff>0</xdr:rowOff>
                  </to>
                </anchor>
              </controlPr>
            </control>
          </mc:Choice>
        </mc:AlternateContent>
        <mc:AlternateContent xmlns:mc="http://schemas.openxmlformats.org/markup-compatibility/2006">
          <mc:Choice Requires="x14">
            <control shapeId="13318" r:id="rId9" name="Button 6">
              <controlPr defaultSize="0" print="0" autoFill="0" autoPict="0" macro="[0]!Macro8_Delete_Row4">
                <anchor moveWithCells="1" sizeWithCells="1">
                  <from>
                    <xdr:col>1</xdr:col>
                    <xdr:colOff>762000</xdr:colOff>
                    <xdr:row>24</xdr:row>
                    <xdr:rowOff>7620</xdr:rowOff>
                  </from>
                  <to>
                    <xdr:col>2</xdr:col>
                    <xdr:colOff>502920</xdr:colOff>
                    <xdr:row>25</xdr:row>
                    <xdr:rowOff>0</xdr:rowOff>
                  </to>
                </anchor>
              </controlPr>
            </control>
          </mc:Choice>
        </mc:AlternateContent>
        <mc:AlternateContent xmlns:mc="http://schemas.openxmlformats.org/markup-compatibility/2006">
          <mc:Choice Requires="x14">
            <control shapeId="13319" r:id="rId10" name="Button 7">
              <controlPr defaultSize="0" print="0" autoFill="0" autoPict="0" macro="[0]!Macro9_Add_Row5">
                <anchor moveWithCells="1" sizeWithCells="1">
                  <from>
                    <xdr:col>1</xdr:col>
                    <xdr:colOff>30480</xdr:colOff>
                    <xdr:row>31</xdr:row>
                    <xdr:rowOff>7620</xdr:rowOff>
                  </from>
                  <to>
                    <xdr:col>1</xdr:col>
                    <xdr:colOff>731520</xdr:colOff>
                    <xdr:row>32</xdr:row>
                    <xdr:rowOff>0</xdr:rowOff>
                  </to>
                </anchor>
              </controlPr>
            </control>
          </mc:Choice>
        </mc:AlternateContent>
        <mc:AlternateContent xmlns:mc="http://schemas.openxmlformats.org/markup-compatibility/2006">
          <mc:Choice Requires="x14">
            <control shapeId="13320" r:id="rId11" name="Button 8">
              <controlPr defaultSize="0" print="0" autoFill="0" autoPict="0" macro="[0]!Macro10_Delete_Row5">
                <anchor moveWithCells="1" sizeWithCells="1">
                  <from>
                    <xdr:col>1</xdr:col>
                    <xdr:colOff>762000</xdr:colOff>
                    <xdr:row>31</xdr:row>
                    <xdr:rowOff>7620</xdr:rowOff>
                  </from>
                  <to>
                    <xdr:col>2</xdr:col>
                    <xdr:colOff>502920</xdr:colOff>
                    <xdr:row>32</xdr:row>
                    <xdr:rowOff>0</xdr:rowOff>
                  </to>
                </anchor>
              </controlPr>
            </control>
          </mc:Choice>
        </mc:AlternateContent>
        <mc:AlternateContent xmlns:mc="http://schemas.openxmlformats.org/markup-compatibility/2006">
          <mc:Choice Requires="x14">
            <control shapeId="13321" r:id="rId12" name="Button 9">
              <controlPr defaultSize="0" print="0" autoFill="0" autoPict="0" macro="[0]!Macro15_Add_Row8">
                <anchor moveWithCells="1" sizeWithCells="1">
                  <from>
                    <xdr:col>1</xdr:col>
                    <xdr:colOff>30480</xdr:colOff>
                    <xdr:row>45</xdr:row>
                    <xdr:rowOff>7620</xdr:rowOff>
                  </from>
                  <to>
                    <xdr:col>1</xdr:col>
                    <xdr:colOff>731520</xdr:colOff>
                    <xdr:row>46</xdr:row>
                    <xdr:rowOff>0</xdr:rowOff>
                  </to>
                </anchor>
              </controlPr>
            </control>
          </mc:Choice>
        </mc:AlternateContent>
        <mc:AlternateContent xmlns:mc="http://schemas.openxmlformats.org/markup-compatibility/2006">
          <mc:Choice Requires="x14">
            <control shapeId="13322" r:id="rId13" name="Button 10">
              <controlPr defaultSize="0" print="0" autoFill="0" autoPict="0" macro="[0]!Macro16_Delete_Row8">
                <anchor moveWithCells="1" sizeWithCells="1">
                  <from>
                    <xdr:col>1</xdr:col>
                    <xdr:colOff>762000</xdr:colOff>
                    <xdr:row>45</xdr:row>
                    <xdr:rowOff>7620</xdr:rowOff>
                  </from>
                  <to>
                    <xdr:col>2</xdr:col>
                    <xdr:colOff>502920</xdr:colOff>
                    <xdr:row>46</xdr:row>
                    <xdr:rowOff>0</xdr:rowOff>
                  </to>
                </anchor>
              </controlPr>
            </control>
          </mc:Choice>
        </mc:AlternateContent>
        <mc:AlternateContent xmlns:mc="http://schemas.openxmlformats.org/markup-compatibility/2006">
          <mc:Choice Requires="x14">
            <control shapeId="13323" r:id="rId14" name="Button 11">
              <controlPr defaultSize="0" print="0" autoFill="0" autoPict="0" macro="[0]!Macro13_Add_Row7">
                <anchor moveWithCells="1" sizeWithCells="1">
                  <from>
                    <xdr:col>1</xdr:col>
                    <xdr:colOff>30480</xdr:colOff>
                    <xdr:row>38</xdr:row>
                    <xdr:rowOff>7620</xdr:rowOff>
                  </from>
                  <to>
                    <xdr:col>1</xdr:col>
                    <xdr:colOff>731520</xdr:colOff>
                    <xdr:row>39</xdr:row>
                    <xdr:rowOff>0</xdr:rowOff>
                  </to>
                </anchor>
              </controlPr>
            </control>
          </mc:Choice>
        </mc:AlternateContent>
        <mc:AlternateContent xmlns:mc="http://schemas.openxmlformats.org/markup-compatibility/2006">
          <mc:Choice Requires="x14">
            <control shapeId="13324" r:id="rId15" name="Button 12">
              <controlPr defaultSize="0" print="0" autoFill="0" autoPict="0" macro="[0]!Macro14_Delete_Row7">
                <anchor moveWithCells="1" sizeWithCells="1">
                  <from>
                    <xdr:col>1</xdr:col>
                    <xdr:colOff>762000</xdr:colOff>
                    <xdr:row>38</xdr:row>
                    <xdr:rowOff>7620</xdr:rowOff>
                  </from>
                  <to>
                    <xdr:col>2</xdr:col>
                    <xdr:colOff>502920</xdr:colOff>
                    <xdr:row>39</xdr:row>
                    <xdr:rowOff>0</xdr:rowOff>
                  </to>
                </anchor>
              </controlPr>
            </control>
          </mc:Choice>
        </mc:AlternateContent>
        <mc:AlternateContent xmlns:mc="http://schemas.openxmlformats.org/markup-compatibility/2006">
          <mc:Choice Requires="x14">
            <control shapeId="13325" r:id="rId16" name="Button 13">
              <controlPr defaultSize="0" print="0" autoFill="0" autoPict="0" macro="[0]!Macro3_Add_Row2">
                <anchor moveWithCells="1" sizeWithCells="1">
                  <from>
                    <xdr:col>1</xdr:col>
                    <xdr:colOff>30480</xdr:colOff>
                    <xdr:row>10</xdr:row>
                    <xdr:rowOff>38100</xdr:rowOff>
                  </from>
                  <to>
                    <xdr:col>1</xdr:col>
                    <xdr:colOff>723900</xdr:colOff>
                    <xdr:row>10</xdr:row>
                    <xdr:rowOff>266700</xdr:rowOff>
                  </to>
                </anchor>
              </controlPr>
            </control>
          </mc:Choice>
        </mc:AlternateContent>
        <mc:AlternateContent xmlns:mc="http://schemas.openxmlformats.org/markup-compatibility/2006">
          <mc:Choice Requires="x14">
            <control shapeId="13326" r:id="rId17" name="Button 14">
              <controlPr defaultSize="0" print="0" autoFill="0" autoPict="0" macro="[0]!Macro4_Delete_Row2">
                <anchor moveWithCells="1" sizeWithCells="1">
                  <from>
                    <xdr:col>1</xdr:col>
                    <xdr:colOff>762000</xdr:colOff>
                    <xdr:row>10</xdr:row>
                    <xdr:rowOff>38100</xdr:rowOff>
                  </from>
                  <to>
                    <xdr:col>2</xdr:col>
                    <xdr:colOff>502920</xdr:colOff>
                    <xdr:row>10</xdr:row>
                    <xdr:rowOff>274320</xdr:rowOff>
                  </to>
                </anchor>
              </controlPr>
            </control>
          </mc:Choice>
        </mc:AlternateContent>
      </controls>
    </mc:Choice>
  </mc:AlternateContent>
  <tableParts count="7">
    <tablePart r:id="rId18"/>
    <tablePart r:id="rId19"/>
    <tablePart r:id="rId20"/>
    <tablePart r:id="rId21"/>
    <tablePart r:id="rId22"/>
    <tablePart r:id="rId23"/>
    <tablePart r:id="rId24"/>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C6529-76FC-4D31-8670-FD40F3E45BB4}">
  <sheetPr codeName="Sheet6"/>
  <dimension ref="B2:O56"/>
  <sheetViews>
    <sheetView topLeftCell="A31" workbookViewId="0">
      <selection activeCell="C57" sqref="C57"/>
    </sheetView>
  </sheetViews>
  <sheetFormatPr defaultColWidth="9.109375" defaultRowHeight="14.4" x14ac:dyDescent="0.3"/>
  <cols>
    <col min="1" max="1" width="3.44140625" style="2" customWidth="1"/>
    <col min="2" max="2" width="22.109375" style="2" customWidth="1"/>
    <col min="3" max="3" width="31.109375" style="2" bestFit="1" customWidth="1"/>
    <col min="4" max="4" width="17.44140625" style="2" customWidth="1"/>
    <col min="5" max="5" width="15.88671875" style="2" customWidth="1"/>
    <col min="6" max="6" width="12.6640625" style="2" customWidth="1"/>
    <col min="7" max="7" width="12.109375" style="2" customWidth="1"/>
    <col min="8" max="8" width="12.5546875" style="2" bestFit="1" customWidth="1"/>
    <col min="9" max="9" width="2.109375" style="2" customWidth="1"/>
    <col min="10" max="16384" width="9.109375" style="2"/>
  </cols>
  <sheetData>
    <row r="2" spans="2:15" x14ac:dyDescent="0.3">
      <c r="B2" s="154" t="s">
        <v>0</v>
      </c>
      <c r="C2" s="154"/>
      <c r="D2" s="154"/>
      <c r="E2" s="154"/>
      <c r="F2" s="154"/>
      <c r="G2" s="154"/>
      <c r="H2" s="154"/>
      <c r="K2" s="153" t="s">
        <v>25</v>
      </c>
      <c r="L2" s="153"/>
      <c r="M2" s="153"/>
      <c r="N2" s="153"/>
    </row>
    <row r="3" spans="2:15" ht="15" customHeight="1" x14ac:dyDescent="0.3">
      <c r="B3" t="s">
        <v>1</v>
      </c>
      <c r="C3" t="s">
        <v>2</v>
      </c>
      <c r="D3" t="s">
        <v>3</v>
      </c>
      <c r="E3" t="s">
        <v>4</v>
      </c>
      <c r="F3" t="s">
        <v>5</v>
      </c>
      <c r="G3" t="s">
        <v>7</v>
      </c>
      <c r="H3" t="s">
        <v>6</v>
      </c>
      <c r="K3" s="126" t="s">
        <v>37</v>
      </c>
      <c r="L3" s="126"/>
      <c r="M3" s="126"/>
      <c r="N3" s="126"/>
      <c r="O3" s="126"/>
    </row>
    <row r="4" spans="2:15" x14ac:dyDescent="0.3">
      <c r="B4" s="23"/>
      <c r="C4" s="23"/>
      <c r="D4" s="24" t="s">
        <v>14</v>
      </c>
      <c r="E4" s="23"/>
      <c r="F4" s="23"/>
      <c r="G4" s="25"/>
      <c r="H4" s="4"/>
      <c r="K4" s="126"/>
      <c r="L4" s="126"/>
      <c r="M4" s="126"/>
      <c r="N4" s="126"/>
      <c r="O4" s="126"/>
    </row>
    <row r="5" spans="2:15" x14ac:dyDescent="0.3">
      <c r="B5" s="23"/>
      <c r="C5" s="23"/>
      <c r="D5" s="24"/>
      <c r="E5" s="23"/>
      <c r="F5" s="23"/>
      <c r="G5" s="25"/>
      <c r="H5" s="4">
        <f>D5*F5*G5</f>
        <v>0</v>
      </c>
      <c r="K5" s="126"/>
      <c r="L5" s="126"/>
      <c r="M5" s="126"/>
      <c r="N5" s="126"/>
      <c r="O5" s="126"/>
    </row>
    <row r="6" spans="2:15" x14ac:dyDescent="0.3">
      <c r="B6" s="23"/>
      <c r="C6" s="23"/>
      <c r="D6" s="26"/>
      <c r="E6" s="23"/>
      <c r="F6" s="27"/>
      <c r="G6" s="25"/>
      <c r="H6" s="4">
        <f>D6*F6*G6</f>
        <v>0</v>
      </c>
      <c r="K6" s="126"/>
      <c r="L6" s="126"/>
      <c r="M6" s="126"/>
      <c r="N6" s="126"/>
      <c r="O6" s="126"/>
    </row>
    <row r="7" spans="2:15" x14ac:dyDescent="0.3">
      <c r="B7"/>
      <c r="C7"/>
      <c r="D7"/>
      <c r="E7"/>
      <c r="F7"/>
      <c r="G7"/>
      <c r="H7" s="3">
        <f>SUM(Table2435057[Total Cost])</f>
        <v>0</v>
      </c>
      <c r="K7" s="126"/>
      <c r="L7" s="126"/>
      <c r="M7" s="126"/>
      <c r="N7" s="126"/>
      <c r="O7" s="126"/>
    </row>
    <row r="8" spans="2:15" x14ac:dyDescent="0.3">
      <c r="B8"/>
      <c r="C8"/>
      <c r="D8"/>
      <c r="E8"/>
      <c r="F8"/>
      <c r="G8"/>
      <c r="H8" s="3"/>
      <c r="K8" s="126"/>
      <c r="L8" s="126"/>
      <c r="M8" s="126"/>
      <c r="N8" s="126"/>
      <c r="O8" s="126"/>
    </row>
    <row r="9" spans="2:15" x14ac:dyDescent="0.3">
      <c r="B9" s="154" t="s">
        <v>40</v>
      </c>
      <c r="C9" s="154"/>
      <c r="D9" s="154"/>
      <c r="E9" s="154"/>
      <c r="F9" s="154"/>
      <c r="G9" s="154"/>
      <c r="H9" s="154"/>
      <c r="K9" s="126"/>
      <c r="L9" s="126"/>
      <c r="M9" s="126"/>
      <c r="N9" s="126"/>
      <c r="O9" s="126"/>
    </row>
    <row r="10" spans="2:15" x14ac:dyDescent="0.3">
      <c r="B10" t="s">
        <v>1</v>
      </c>
      <c r="C10" t="s">
        <v>2</v>
      </c>
      <c r="D10" t="s">
        <v>3</v>
      </c>
      <c r="E10" t="s">
        <v>4</v>
      </c>
      <c r="F10" t="s">
        <v>5</v>
      </c>
      <c r="G10" t="s">
        <v>41</v>
      </c>
      <c r="H10" t="s">
        <v>6</v>
      </c>
      <c r="K10" s="126"/>
      <c r="L10" s="126"/>
      <c r="M10" s="126"/>
      <c r="N10" s="126"/>
      <c r="O10" s="126"/>
    </row>
    <row r="11" spans="2:15" x14ac:dyDescent="0.3">
      <c r="B11" s="23"/>
      <c r="C11" s="23"/>
      <c r="D11" s="24" t="s">
        <v>14</v>
      </c>
      <c r="E11" s="23"/>
      <c r="F11" s="23"/>
      <c r="G11" s="25"/>
      <c r="H11" s="4"/>
      <c r="K11" s="126"/>
      <c r="L11" s="126"/>
      <c r="M11" s="126"/>
      <c r="N11" s="126"/>
      <c r="O11" s="126"/>
    </row>
    <row r="12" spans="2:15" x14ac:dyDescent="0.3">
      <c r="B12" s="23"/>
      <c r="C12" s="23"/>
      <c r="D12" s="24"/>
      <c r="E12" s="23"/>
      <c r="F12" s="23"/>
      <c r="G12" s="25"/>
      <c r="H12" s="4">
        <f>D12*F12*G12</f>
        <v>0</v>
      </c>
      <c r="K12" s="126"/>
      <c r="L12" s="126"/>
      <c r="M12" s="126"/>
      <c r="N12" s="126"/>
      <c r="O12" s="126"/>
    </row>
    <row r="13" spans="2:15" x14ac:dyDescent="0.3">
      <c r="B13" s="23"/>
      <c r="C13" s="23"/>
      <c r="D13" s="24"/>
      <c r="E13" s="23"/>
      <c r="F13" s="23"/>
      <c r="G13" s="25"/>
      <c r="H13" s="4">
        <f>D13*F13*G13</f>
        <v>0</v>
      </c>
      <c r="K13" s="126"/>
      <c r="L13" s="126"/>
      <c r="M13" s="126"/>
      <c r="N13" s="126"/>
      <c r="O13" s="126"/>
    </row>
    <row r="14" spans="2:15" x14ac:dyDescent="0.3">
      <c r="B14"/>
      <c r="C14"/>
      <c r="D14"/>
      <c r="E14"/>
      <c r="F14"/>
      <c r="G14"/>
      <c r="H14" s="3">
        <f>SUM(Table24495663[Total Cost])</f>
        <v>0</v>
      </c>
      <c r="K14" s="126"/>
      <c r="L14" s="126"/>
      <c r="M14" s="126"/>
      <c r="N14" s="126"/>
      <c r="O14" s="126"/>
    </row>
    <row r="15" spans="2:15" x14ac:dyDescent="0.3">
      <c r="B15"/>
      <c r="C15"/>
      <c r="D15"/>
      <c r="E15"/>
      <c r="F15"/>
      <c r="G15"/>
      <c r="H15" s="3"/>
      <c r="K15" s="126"/>
      <c r="L15" s="126"/>
      <c r="M15" s="126"/>
      <c r="N15" s="126"/>
      <c r="O15" s="126"/>
    </row>
    <row r="16" spans="2:15" x14ac:dyDescent="0.3">
      <c r="B16" s="151" t="s">
        <v>8</v>
      </c>
      <c r="C16" s="151"/>
      <c r="D16" s="151"/>
      <c r="E16" s="151"/>
      <c r="F16" s="151"/>
      <c r="G16" s="151"/>
      <c r="H16" s="151"/>
      <c r="K16" s="126"/>
      <c r="L16" s="126"/>
      <c r="M16" s="126"/>
      <c r="N16" s="126"/>
      <c r="O16" s="126"/>
    </row>
    <row r="17" spans="2:8" x14ac:dyDescent="0.3">
      <c r="B17" t="s">
        <v>9</v>
      </c>
      <c r="C17" t="s">
        <v>10</v>
      </c>
      <c r="D17" t="s">
        <v>11</v>
      </c>
      <c r="E17" t="s">
        <v>4</v>
      </c>
      <c r="F17" t="s">
        <v>12</v>
      </c>
      <c r="G17" t="s">
        <v>13</v>
      </c>
      <c r="H17" t="s">
        <v>6</v>
      </c>
    </row>
    <row r="18" spans="2:8" x14ac:dyDescent="0.3">
      <c r="B18" s="23"/>
      <c r="C18" s="23"/>
      <c r="D18" s="28"/>
      <c r="E18" s="23"/>
      <c r="F18" s="26"/>
      <c r="G18" s="23"/>
      <c r="H18" s="5">
        <f>Table5445158[[#This Row],[Cost]]*Table5445158[[#This Row],[Quantity]]</f>
        <v>0</v>
      </c>
    </row>
    <row r="19" spans="2:8" x14ac:dyDescent="0.3">
      <c r="B19" s="23"/>
      <c r="C19" s="23"/>
      <c r="D19" s="28"/>
      <c r="E19" s="23"/>
      <c r="F19" s="26"/>
      <c r="G19" s="23"/>
      <c r="H19" s="5">
        <f>Table5445158[[#This Row],[Cost]]*Table5445158[[#This Row],[Quantity]]</f>
        <v>0</v>
      </c>
    </row>
    <row r="20" spans="2:8" x14ac:dyDescent="0.3">
      <c r="B20" s="23"/>
      <c r="C20" s="23"/>
      <c r="D20" s="28"/>
      <c r="E20" s="23"/>
      <c r="F20" s="26"/>
      <c r="G20" s="23"/>
      <c r="H20" s="3">
        <f>Table5445158[[#This Row],[Cost]]*Table5445158[[#This Row],[Quantity]]</f>
        <v>0</v>
      </c>
    </row>
    <row r="21" spans="2:8" x14ac:dyDescent="0.3">
      <c r="B21"/>
      <c r="C21"/>
      <c r="D21"/>
      <c r="E21"/>
      <c r="F21"/>
      <c r="G21"/>
      <c r="H21" s="3">
        <f>SUM(Table5445158[Total Cost])</f>
        <v>0</v>
      </c>
    </row>
    <row r="22" spans="2:8" x14ac:dyDescent="0.3">
      <c r="B22"/>
      <c r="C22"/>
      <c r="D22"/>
      <c r="E22"/>
      <c r="F22"/>
      <c r="G22"/>
      <c r="H22"/>
    </row>
    <row r="23" spans="2:8" x14ac:dyDescent="0.3">
      <c r="B23" s="151" t="s">
        <v>15</v>
      </c>
      <c r="C23" s="152"/>
      <c r="D23" s="152"/>
      <c r="E23" s="152"/>
      <c r="F23" s="152"/>
      <c r="G23" s="152"/>
      <c r="H23" s="152"/>
    </row>
    <row r="24" spans="2:8" x14ac:dyDescent="0.3">
      <c r="B24" t="s">
        <v>16</v>
      </c>
      <c r="C24" t="s">
        <v>17</v>
      </c>
      <c r="D24" t="s">
        <v>20</v>
      </c>
      <c r="E24" t="s">
        <v>18</v>
      </c>
      <c r="F24" t="s">
        <v>12</v>
      </c>
      <c r="G24" t="s">
        <v>19</v>
      </c>
      <c r="H24" t="s">
        <v>6</v>
      </c>
    </row>
    <row r="25" spans="2:8" x14ac:dyDescent="0.3">
      <c r="B25" s="23"/>
      <c r="C25" s="23"/>
      <c r="D25" s="29" t="s">
        <v>14</v>
      </c>
      <c r="E25" s="23"/>
      <c r="F25" s="30"/>
      <c r="G25" s="31"/>
      <c r="H25" s="1">
        <f>Table6455259[[#This Row],[Cost]]*Table6455259[[#This Row],['# of Staff]]</f>
        <v>0</v>
      </c>
    </row>
    <row r="26" spans="2:8" x14ac:dyDescent="0.3">
      <c r="B26" s="23"/>
      <c r="C26" s="23"/>
      <c r="D26" s="29"/>
      <c r="E26" s="23"/>
      <c r="F26" s="30"/>
      <c r="G26" s="31"/>
      <c r="H26" s="1">
        <f>Table6455259[[#This Row],[Cost]]*Table6455259[[#This Row],['# of Staff]]</f>
        <v>0</v>
      </c>
    </row>
    <row r="27" spans="2:8" x14ac:dyDescent="0.3">
      <c r="B27" s="23"/>
      <c r="C27" s="23"/>
      <c r="D27" s="23"/>
      <c r="E27" s="23"/>
      <c r="F27" s="30"/>
      <c r="G27" s="31"/>
      <c r="H27" s="1">
        <f>Table6455259[[#This Row],[Cost]]*Table6455259[[#This Row],['# of Staff]]</f>
        <v>0</v>
      </c>
    </row>
    <row r="28" spans="2:8" x14ac:dyDescent="0.3">
      <c r="B28"/>
      <c r="C28"/>
      <c r="D28"/>
      <c r="E28"/>
      <c r="F28" s="7"/>
      <c r="G28" s="6"/>
      <c r="H28" s="7">
        <f>SUM(Table6455259[],Table6455259[Total Cost])</f>
        <v>0</v>
      </c>
    </row>
    <row r="29" spans="2:8" x14ac:dyDescent="0.3">
      <c r="B29"/>
      <c r="C29"/>
      <c r="D29"/>
      <c r="E29"/>
      <c r="F29"/>
      <c r="G29"/>
      <c r="H29"/>
    </row>
    <row r="30" spans="2:8" x14ac:dyDescent="0.3">
      <c r="B30" s="151" t="s">
        <v>38</v>
      </c>
      <c r="C30" s="152"/>
      <c r="D30" s="152"/>
      <c r="E30" s="152"/>
      <c r="F30" s="152"/>
      <c r="G30" s="152"/>
      <c r="H30" s="152"/>
    </row>
    <row r="31" spans="2:8" x14ac:dyDescent="0.3">
      <c r="B31" t="s">
        <v>21</v>
      </c>
      <c r="C31" t="s">
        <v>23</v>
      </c>
      <c r="D31" t="s">
        <v>12</v>
      </c>
      <c r="E31" t="s">
        <v>22</v>
      </c>
      <c r="F31" t="s">
        <v>4</v>
      </c>
      <c r="G31" t="s">
        <v>13</v>
      </c>
      <c r="H31" t="s">
        <v>6</v>
      </c>
    </row>
    <row r="32" spans="2:8" x14ac:dyDescent="0.3">
      <c r="B32" s="23"/>
      <c r="C32" s="23"/>
      <c r="D32" s="30"/>
      <c r="E32" s="23"/>
      <c r="F32" s="23"/>
      <c r="G32" s="31"/>
      <c r="H32" s="1">
        <f>Table7465360[[#This Row],[Cost]]*Table7465360[[#This Row],[Quantity]]</f>
        <v>0</v>
      </c>
    </row>
    <row r="33" spans="2:8" x14ac:dyDescent="0.3">
      <c r="B33" s="23"/>
      <c r="C33" s="23"/>
      <c r="D33" s="30"/>
      <c r="E33" s="30"/>
      <c r="F33" s="23"/>
      <c r="G33" s="31"/>
      <c r="H33" s="1">
        <f>Table7465360[[#This Row],[Cost]]*Table7465360[[#This Row],[Quantity]]</f>
        <v>0</v>
      </c>
    </row>
    <row r="34" spans="2:8" x14ac:dyDescent="0.3">
      <c r="B34" s="23"/>
      <c r="C34" s="23"/>
      <c r="D34" s="30"/>
      <c r="E34" s="30"/>
      <c r="F34" s="23"/>
      <c r="G34" s="31"/>
      <c r="H34" s="1">
        <f>Table7465360[[#This Row],[Cost]]*Table7465360[[#This Row],[Quantity]]</f>
        <v>0</v>
      </c>
    </row>
    <row r="35" spans="2:8" x14ac:dyDescent="0.3">
      <c r="B35" s="23"/>
      <c r="C35" s="23"/>
      <c r="D35" s="30"/>
      <c r="E35" s="30"/>
      <c r="F35" s="23"/>
      <c r="G35" s="31"/>
      <c r="H35" s="1">
        <f>Table7465360[[#This Row],[Cost]]*Table7465360[[#This Row],[Quantity]]</f>
        <v>0</v>
      </c>
    </row>
    <row r="36" spans="2:8" x14ac:dyDescent="0.3">
      <c r="B36"/>
      <c r="C36"/>
      <c r="D36" s="1"/>
      <c r="E36" s="1"/>
      <c r="F36"/>
      <c r="G36" s="6"/>
      <c r="H36" s="1">
        <f>SUM(Table7465360[Total Cost])</f>
        <v>0</v>
      </c>
    </row>
    <row r="37" spans="2:8" x14ac:dyDescent="0.3">
      <c r="B37"/>
      <c r="C37"/>
      <c r="D37" s="1"/>
      <c r="E37" s="1"/>
      <c r="F37"/>
      <c r="G37" s="6"/>
      <c r="H37" s="1"/>
    </row>
    <row r="38" spans="2:8" x14ac:dyDescent="0.3">
      <c r="B38" s="151" t="s">
        <v>39</v>
      </c>
      <c r="C38" s="152"/>
      <c r="D38" s="152"/>
      <c r="E38" s="152"/>
      <c r="F38" s="152"/>
      <c r="G38" s="152"/>
      <c r="H38" s="152"/>
    </row>
    <row r="39" spans="2:8" x14ac:dyDescent="0.3">
      <c r="B39" t="s">
        <v>21</v>
      </c>
      <c r="C39" t="s">
        <v>23</v>
      </c>
      <c r="D39" t="s">
        <v>12</v>
      </c>
      <c r="E39" t="s">
        <v>22</v>
      </c>
      <c r="F39" t="s">
        <v>4</v>
      </c>
      <c r="G39" t="s">
        <v>13</v>
      </c>
      <c r="H39" t="s">
        <v>6</v>
      </c>
    </row>
    <row r="40" spans="2:8" x14ac:dyDescent="0.3">
      <c r="B40" s="23"/>
      <c r="C40" s="23"/>
      <c r="D40" s="30"/>
      <c r="E40" s="23"/>
      <c r="F40" s="23"/>
      <c r="G40" s="31"/>
      <c r="H40" s="1">
        <f>Table72485562[[#This Row],[Cost]]*Table72485562[[#This Row],[Quantity]]</f>
        <v>0</v>
      </c>
    </row>
    <row r="41" spans="2:8" x14ac:dyDescent="0.3">
      <c r="B41" s="23"/>
      <c r="C41" s="23"/>
      <c r="D41" s="30"/>
      <c r="E41" s="30"/>
      <c r="F41" s="23"/>
      <c r="G41" s="31"/>
      <c r="H41" s="1">
        <f>Table72485562[[#This Row],[Cost]]*Table72485562[[#This Row],[Quantity]]</f>
        <v>0</v>
      </c>
    </row>
    <row r="42" spans="2:8" x14ac:dyDescent="0.3">
      <c r="B42" s="23"/>
      <c r="C42" s="23"/>
      <c r="D42" s="30"/>
      <c r="E42" s="30"/>
      <c r="F42" s="23"/>
      <c r="G42" s="31"/>
      <c r="H42" s="1">
        <f>Table72485562[[#This Row],[Cost]]*Table72485562[[#This Row],[Quantity]]</f>
        <v>0</v>
      </c>
    </row>
    <row r="43" spans="2:8" x14ac:dyDescent="0.3">
      <c r="B43" s="23"/>
      <c r="C43" s="23"/>
      <c r="D43" s="30"/>
      <c r="E43" s="30"/>
      <c r="F43" s="23"/>
      <c r="G43" s="31"/>
      <c r="H43" s="1">
        <f>Table72485562[[#This Row],[Cost]]*Table72485562[[#This Row],[Quantity]]</f>
        <v>0</v>
      </c>
    </row>
    <row r="44" spans="2:8" x14ac:dyDescent="0.3">
      <c r="B44"/>
      <c r="C44"/>
      <c r="D44" s="1"/>
      <c r="E44" s="1"/>
      <c r="F44"/>
      <c r="G44" s="6"/>
      <c r="H44" s="1">
        <f>SUM(Table72485562[Total Cost])</f>
        <v>0</v>
      </c>
    </row>
    <row r="45" spans="2:8" x14ac:dyDescent="0.3">
      <c r="B45"/>
      <c r="C45"/>
      <c r="D45"/>
      <c r="E45"/>
      <c r="F45"/>
      <c r="G45"/>
      <c r="H45"/>
    </row>
    <row r="46" spans="2:8" x14ac:dyDescent="0.3">
      <c r="B46" s="151" t="s">
        <v>24</v>
      </c>
      <c r="C46" s="152"/>
      <c r="D46" s="152"/>
      <c r="E46" s="152"/>
      <c r="F46" s="152"/>
      <c r="G46" s="152"/>
      <c r="H46" s="152"/>
    </row>
    <row r="47" spans="2:8" x14ac:dyDescent="0.3">
      <c r="B47" t="s">
        <v>21</v>
      </c>
      <c r="C47" t="s">
        <v>23</v>
      </c>
      <c r="D47" t="s">
        <v>12</v>
      </c>
      <c r="E47" t="s">
        <v>22</v>
      </c>
      <c r="F47" t="s">
        <v>4</v>
      </c>
      <c r="G47" t="s">
        <v>13</v>
      </c>
      <c r="H47" t="s">
        <v>6</v>
      </c>
    </row>
    <row r="48" spans="2:8" x14ac:dyDescent="0.3">
      <c r="B48" s="23"/>
      <c r="C48" s="23"/>
      <c r="D48" s="30"/>
      <c r="E48" s="23"/>
      <c r="F48" s="23"/>
      <c r="G48" s="31"/>
      <c r="H48" s="1">
        <f>Table79475461[[#This Row],[Cost]]*Table79475461[[#This Row],[Quantity]]</f>
        <v>0</v>
      </c>
    </row>
    <row r="49" spans="2:8" x14ac:dyDescent="0.3">
      <c r="B49" s="23"/>
      <c r="C49" s="23"/>
      <c r="D49" s="30"/>
      <c r="E49" s="30"/>
      <c r="F49" s="23"/>
      <c r="G49" s="31"/>
      <c r="H49" s="1">
        <f>Table79475461[[#This Row],[Cost]]*Table79475461[[#This Row],[Quantity]]</f>
        <v>0</v>
      </c>
    </row>
    <row r="50" spans="2:8" x14ac:dyDescent="0.3">
      <c r="B50" s="23"/>
      <c r="C50" s="23"/>
      <c r="D50" s="30"/>
      <c r="E50" s="30"/>
      <c r="F50" s="23"/>
      <c r="G50" s="31"/>
      <c r="H50" s="1">
        <f>Table79475461[[#This Row],[Cost]]*Table79475461[[#This Row],[Quantity]]</f>
        <v>0</v>
      </c>
    </row>
    <row r="51" spans="2:8" x14ac:dyDescent="0.3">
      <c r="B51"/>
      <c r="C51"/>
      <c r="D51" s="1"/>
      <c r="E51" s="1"/>
      <c r="F51"/>
      <c r="G51" s="6"/>
      <c r="H51" s="1">
        <f>SUM(Table79475461[Total Cost])</f>
        <v>0</v>
      </c>
    </row>
    <row r="52" spans="2:8" x14ac:dyDescent="0.3">
      <c r="B52"/>
      <c r="C52"/>
      <c r="D52"/>
      <c r="E52"/>
      <c r="F52"/>
      <c r="G52"/>
      <c r="H52"/>
    </row>
    <row r="56" spans="2:8" x14ac:dyDescent="0.3">
      <c r="B56" s="8" t="s">
        <v>29</v>
      </c>
      <c r="C56" s="9">
        <f>Table2435057[[#Totals],[Total Cost]]+Table5445158[[#Totals],[Total Cost]]+Table6455259[[#Totals],[Total Cost]]+Table7465360[[#Totals],[Total Cost]]+Table79475461[[#Totals],[Total Cost]]+Table72485562[[#Totals],[Total Cost]]+Table24495663[[#Totals],[Total Cost]]</f>
        <v>0</v>
      </c>
    </row>
  </sheetData>
  <sheetProtection insertRows="0" deleteRows="0"/>
  <mergeCells count="9">
    <mergeCell ref="B30:H30"/>
    <mergeCell ref="B38:H38"/>
    <mergeCell ref="B46:H46"/>
    <mergeCell ref="B2:H2"/>
    <mergeCell ref="K2:N2"/>
    <mergeCell ref="K3:O16"/>
    <mergeCell ref="B9:H9"/>
    <mergeCell ref="B16:H16"/>
    <mergeCell ref="B23:H23"/>
  </mergeCells>
  <dataValidations count="7">
    <dataValidation type="list" allowBlank="1" showInputMessage="1" showErrorMessage="1" sqref="F32:F35 F40:F43 F48:F50" xr:uid="{A136728F-BB3F-4A35-A169-8FBA3EAE5250}">
      <formula1>"Each, Per Case, Per Box, Per Pack, Other"</formula1>
    </dataValidation>
    <dataValidation type="list" allowBlank="1" showInputMessage="1" showErrorMessage="1" sqref="E32:E35 E40:E43 E48:E50" xr:uid="{47F0D261-A46C-4DD7-88E6-9475C937126B}">
      <formula1>"Individual, Case, Pack, Box, Other"</formula1>
    </dataValidation>
    <dataValidation type="list" allowBlank="1" showInputMessage="1" showErrorMessage="1" sqref="C32:C35 C40:C43 C48:C50" xr:uid="{9E04D188-E405-46E3-BC01-DAA2F0F53F02}">
      <formula1>"Expendable, Non-Expendable"</formula1>
    </dataValidation>
    <dataValidation type="list" allowBlank="1" showInputMessage="1" showErrorMessage="1" sqref="E4:E6 E11:E13" xr:uid="{CB53FB0E-8727-46CA-B382-FE42F2BEDD55}">
      <formula1>"Yearly, Hourly"</formula1>
    </dataValidation>
    <dataValidation type="list" allowBlank="1" showInputMessage="1" showErrorMessage="1" sqref="E18:E20" xr:uid="{3367659D-A465-4C46-93D5-2A52A38AE3D5}">
      <formula1>"Per flight, Per day, Per meal, Per mile, Others"</formula1>
    </dataValidation>
    <dataValidation type="list" allowBlank="1" showInputMessage="1" showErrorMessage="1" sqref="D18:D20" xr:uid="{055928AC-9DE6-48F5-AD0F-3ACE9BF0C025}">
      <formula1>"Flight, Per diem, Mileage, Lodging, Other"</formula1>
    </dataValidation>
    <dataValidation type="list" allowBlank="1" showInputMessage="1" showErrorMessage="1" sqref="E25:E27" xr:uid="{1FC1EE1F-FBAC-4574-A48A-57327AAE38DE}">
      <formula1>"In Person, Asynchronus Virtual, Syncrhonous Virtual"</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Button 1">
              <controlPr defaultSize="0" print="0" autoFill="0" autoPict="0" macro="[0]!Macro1_Add_Row">
                <anchor moveWithCells="1" sizeWithCells="1">
                  <from>
                    <xdr:col>1</xdr:col>
                    <xdr:colOff>30480</xdr:colOff>
                    <xdr:row>3</xdr:row>
                    <xdr:rowOff>38100</xdr:rowOff>
                  </from>
                  <to>
                    <xdr:col>1</xdr:col>
                    <xdr:colOff>723900</xdr:colOff>
                    <xdr:row>3</xdr:row>
                    <xdr:rowOff>266700</xdr:rowOff>
                  </to>
                </anchor>
              </controlPr>
            </control>
          </mc:Choice>
        </mc:AlternateContent>
        <mc:AlternateContent xmlns:mc="http://schemas.openxmlformats.org/markup-compatibility/2006">
          <mc:Choice Requires="x14">
            <control shapeId="14338" r:id="rId5" name="Button 2">
              <controlPr defaultSize="0" print="0" autoFill="0" autoPict="0" macro="[0]!Macro2_Delete_Row">
                <anchor moveWithCells="1" sizeWithCells="1">
                  <from>
                    <xdr:col>1</xdr:col>
                    <xdr:colOff>762000</xdr:colOff>
                    <xdr:row>3</xdr:row>
                    <xdr:rowOff>38100</xdr:rowOff>
                  </from>
                  <to>
                    <xdr:col>2</xdr:col>
                    <xdr:colOff>502920</xdr:colOff>
                    <xdr:row>3</xdr:row>
                    <xdr:rowOff>274320</xdr:rowOff>
                  </to>
                </anchor>
              </controlPr>
            </control>
          </mc:Choice>
        </mc:AlternateContent>
        <mc:AlternateContent xmlns:mc="http://schemas.openxmlformats.org/markup-compatibility/2006">
          <mc:Choice Requires="x14">
            <control shapeId="14339" r:id="rId6" name="Button 3">
              <controlPr defaultSize="0" print="0" autoFill="0" autoPict="0" macro="[0]!Macro5_Add_Row3">
                <anchor moveWithCells="1" sizeWithCells="1">
                  <from>
                    <xdr:col>1</xdr:col>
                    <xdr:colOff>30480</xdr:colOff>
                    <xdr:row>17</xdr:row>
                    <xdr:rowOff>7620</xdr:rowOff>
                  </from>
                  <to>
                    <xdr:col>1</xdr:col>
                    <xdr:colOff>731520</xdr:colOff>
                    <xdr:row>18</xdr:row>
                    <xdr:rowOff>0</xdr:rowOff>
                  </to>
                </anchor>
              </controlPr>
            </control>
          </mc:Choice>
        </mc:AlternateContent>
        <mc:AlternateContent xmlns:mc="http://schemas.openxmlformats.org/markup-compatibility/2006">
          <mc:Choice Requires="x14">
            <control shapeId="14340" r:id="rId7" name="Button 4">
              <controlPr defaultSize="0" print="0" autoFill="0" autoPict="0" macro="[0]!Macro6_Delete_Row3">
                <anchor moveWithCells="1" sizeWithCells="1">
                  <from>
                    <xdr:col>1</xdr:col>
                    <xdr:colOff>762000</xdr:colOff>
                    <xdr:row>17</xdr:row>
                    <xdr:rowOff>7620</xdr:rowOff>
                  </from>
                  <to>
                    <xdr:col>2</xdr:col>
                    <xdr:colOff>502920</xdr:colOff>
                    <xdr:row>17</xdr:row>
                    <xdr:rowOff>251460</xdr:rowOff>
                  </to>
                </anchor>
              </controlPr>
            </control>
          </mc:Choice>
        </mc:AlternateContent>
        <mc:AlternateContent xmlns:mc="http://schemas.openxmlformats.org/markup-compatibility/2006">
          <mc:Choice Requires="x14">
            <control shapeId="14341" r:id="rId8" name="Button 5">
              <controlPr defaultSize="0" print="0" autoFill="0" autoPict="0" macro="[0]!Macro7_Add_Row4">
                <anchor moveWithCells="1" sizeWithCells="1">
                  <from>
                    <xdr:col>1</xdr:col>
                    <xdr:colOff>30480</xdr:colOff>
                    <xdr:row>24</xdr:row>
                    <xdr:rowOff>7620</xdr:rowOff>
                  </from>
                  <to>
                    <xdr:col>1</xdr:col>
                    <xdr:colOff>731520</xdr:colOff>
                    <xdr:row>25</xdr:row>
                    <xdr:rowOff>0</xdr:rowOff>
                  </to>
                </anchor>
              </controlPr>
            </control>
          </mc:Choice>
        </mc:AlternateContent>
        <mc:AlternateContent xmlns:mc="http://schemas.openxmlformats.org/markup-compatibility/2006">
          <mc:Choice Requires="x14">
            <control shapeId="14342" r:id="rId9" name="Button 6">
              <controlPr defaultSize="0" print="0" autoFill="0" autoPict="0" macro="[0]!Macro8_Delete_Row4">
                <anchor moveWithCells="1" sizeWithCells="1">
                  <from>
                    <xdr:col>1</xdr:col>
                    <xdr:colOff>762000</xdr:colOff>
                    <xdr:row>24</xdr:row>
                    <xdr:rowOff>7620</xdr:rowOff>
                  </from>
                  <to>
                    <xdr:col>2</xdr:col>
                    <xdr:colOff>502920</xdr:colOff>
                    <xdr:row>25</xdr:row>
                    <xdr:rowOff>0</xdr:rowOff>
                  </to>
                </anchor>
              </controlPr>
            </control>
          </mc:Choice>
        </mc:AlternateContent>
        <mc:AlternateContent xmlns:mc="http://schemas.openxmlformats.org/markup-compatibility/2006">
          <mc:Choice Requires="x14">
            <control shapeId="14343" r:id="rId10" name="Button 7">
              <controlPr defaultSize="0" print="0" autoFill="0" autoPict="0" macro="[0]!Macro9_Add_Row5">
                <anchor moveWithCells="1" sizeWithCells="1">
                  <from>
                    <xdr:col>1</xdr:col>
                    <xdr:colOff>30480</xdr:colOff>
                    <xdr:row>31</xdr:row>
                    <xdr:rowOff>7620</xdr:rowOff>
                  </from>
                  <to>
                    <xdr:col>1</xdr:col>
                    <xdr:colOff>731520</xdr:colOff>
                    <xdr:row>32</xdr:row>
                    <xdr:rowOff>0</xdr:rowOff>
                  </to>
                </anchor>
              </controlPr>
            </control>
          </mc:Choice>
        </mc:AlternateContent>
        <mc:AlternateContent xmlns:mc="http://schemas.openxmlformats.org/markup-compatibility/2006">
          <mc:Choice Requires="x14">
            <control shapeId="14344" r:id="rId11" name="Button 8">
              <controlPr defaultSize="0" print="0" autoFill="0" autoPict="0" macro="[0]!Macro10_Delete_Row5">
                <anchor moveWithCells="1" sizeWithCells="1">
                  <from>
                    <xdr:col>1</xdr:col>
                    <xdr:colOff>762000</xdr:colOff>
                    <xdr:row>31</xdr:row>
                    <xdr:rowOff>7620</xdr:rowOff>
                  </from>
                  <to>
                    <xdr:col>2</xdr:col>
                    <xdr:colOff>502920</xdr:colOff>
                    <xdr:row>32</xdr:row>
                    <xdr:rowOff>0</xdr:rowOff>
                  </to>
                </anchor>
              </controlPr>
            </control>
          </mc:Choice>
        </mc:AlternateContent>
        <mc:AlternateContent xmlns:mc="http://schemas.openxmlformats.org/markup-compatibility/2006">
          <mc:Choice Requires="x14">
            <control shapeId="14345" r:id="rId12" name="Button 9">
              <controlPr defaultSize="0" print="0" autoFill="0" autoPict="0" macro="[0]!Macro15_Add_Row8">
                <anchor moveWithCells="1" sizeWithCells="1">
                  <from>
                    <xdr:col>1</xdr:col>
                    <xdr:colOff>30480</xdr:colOff>
                    <xdr:row>47</xdr:row>
                    <xdr:rowOff>7620</xdr:rowOff>
                  </from>
                  <to>
                    <xdr:col>1</xdr:col>
                    <xdr:colOff>731520</xdr:colOff>
                    <xdr:row>48</xdr:row>
                    <xdr:rowOff>0</xdr:rowOff>
                  </to>
                </anchor>
              </controlPr>
            </control>
          </mc:Choice>
        </mc:AlternateContent>
        <mc:AlternateContent xmlns:mc="http://schemas.openxmlformats.org/markup-compatibility/2006">
          <mc:Choice Requires="x14">
            <control shapeId="14346" r:id="rId13" name="Button 10">
              <controlPr defaultSize="0" print="0" autoFill="0" autoPict="0" macro="[0]!Macro16_Delete_Row8">
                <anchor moveWithCells="1" sizeWithCells="1">
                  <from>
                    <xdr:col>1</xdr:col>
                    <xdr:colOff>762000</xdr:colOff>
                    <xdr:row>47</xdr:row>
                    <xdr:rowOff>7620</xdr:rowOff>
                  </from>
                  <to>
                    <xdr:col>2</xdr:col>
                    <xdr:colOff>502920</xdr:colOff>
                    <xdr:row>48</xdr:row>
                    <xdr:rowOff>0</xdr:rowOff>
                  </to>
                </anchor>
              </controlPr>
            </control>
          </mc:Choice>
        </mc:AlternateContent>
        <mc:AlternateContent xmlns:mc="http://schemas.openxmlformats.org/markup-compatibility/2006">
          <mc:Choice Requires="x14">
            <control shapeId="14347" r:id="rId14" name="Button 11">
              <controlPr defaultSize="0" print="0" autoFill="0" autoPict="0" macro="[0]!Macro13_Add_Row7">
                <anchor moveWithCells="1" sizeWithCells="1">
                  <from>
                    <xdr:col>1</xdr:col>
                    <xdr:colOff>30480</xdr:colOff>
                    <xdr:row>39</xdr:row>
                    <xdr:rowOff>7620</xdr:rowOff>
                  </from>
                  <to>
                    <xdr:col>1</xdr:col>
                    <xdr:colOff>731520</xdr:colOff>
                    <xdr:row>40</xdr:row>
                    <xdr:rowOff>0</xdr:rowOff>
                  </to>
                </anchor>
              </controlPr>
            </control>
          </mc:Choice>
        </mc:AlternateContent>
        <mc:AlternateContent xmlns:mc="http://schemas.openxmlformats.org/markup-compatibility/2006">
          <mc:Choice Requires="x14">
            <control shapeId="14348" r:id="rId15" name="Button 12">
              <controlPr defaultSize="0" print="0" autoFill="0" autoPict="0" macro="[0]!Macro14_Delete_Row7">
                <anchor moveWithCells="1" sizeWithCells="1">
                  <from>
                    <xdr:col>1</xdr:col>
                    <xdr:colOff>762000</xdr:colOff>
                    <xdr:row>39</xdr:row>
                    <xdr:rowOff>7620</xdr:rowOff>
                  </from>
                  <to>
                    <xdr:col>2</xdr:col>
                    <xdr:colOff>502920</xdr:colOff>
                    <xdr:row>40</xdr:row>
                    <xdr:rowOff>0</xdr:rowOff>
                  </to>
                </anchor>
              </controlPr>
            </control>
          </mc:Choice>
        </mc:AlternateContent>
        <mc:AlternateContent xmlns:mc="http://schemas.openxmlformats.org/markup-compatibility/2006">
          <mc:Choice Requires="x14">
            <control shapeId="14349" r:id="rId16" name="Button 13">
              <controlPr defaultSize="0" print="0" autoFill="0" autoPict="0" macro="[0]!Macro3_Add_Row2">
                <anchor moveWithCells="1" sizeWithCells="1">
                  <from>
                    <xdr:col>1</xdr:col>
                    <xdr:colOff>30480</xdr:colOff>
                    <xdr:row>10</xdr:row>
                    <xdr:rowOff>38100</xdr:rowOff>
                  </from>
                  <to>
                    <xdr:col>1</xdr:col>
                    <xdr:colOff>723900</xdr:colOff>
                    <xdr:row>10</xdr:row>
                    <xdr:rowOff>266700</xdr:rowOff>
                  </to>
                </anchor>
              </controlPr>
            </control>
          </mc:Choice>
        </mc:AlternateContent>
        <mc:AlternateContent xmlns:mc="http://schemas.openxmlformats.org/markup-compatibility/2006">
          <mc:Choice Requires="x14">
            <control shapeId="14350" r:id="rId17" name="Button 14">
              <controlPr defaultSize="0" print="0" autoFill="0" autoPict="0" macro="[0]!Macro4_Delete_Row2">
                <anchor moveWithCells="1" sizeWithCells="1">
                  <from>
                    <xdr:col>1</xdr:col>
                    <xdr:colOff>762000</xdr:colOff>
                    <xdr:row>10</xdr:row>
                    <xdr:rowOff>38100</xdr:rowOff>
                  </from>
                  <to>
                    <xdr:col>2</xdr:col>
                    <xdr:colOff>502920</xdr:colOff>
                    <xdr:row>10</xdr:row>
                    <xdr:rowOff>274320</xdr:rowOff>
                  </to>
                </anchor>
              </controlPr>
            </control>
          </mc:Choice>
        </mc:AlternateContent>
      </controls>
    </mc:Choice>
  </mc:AlternateContent>
  <tableParts count="7">
    <tablePart r:id="rId18"/>
    <tablePart r:id="rId19"/>
    <tablePart r:id="rId20"/>
    <tablePart r:id="rId21"/>
    <tablePart r:id="rId22"/>
    <tablePart r:id="rId23"/>
    <tablePart r:id="rId24"/>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1763E-885A-406A-B5D6-221F42948FAA}">
  <sheetPr codeName="Sheet7"/>
  <dimension ref="B2:O56"/>
  <sheetViews>
    <sheetView topLeftCell="A43" workbookViewId="0">
      <selection activeCell="C6" sqref="C6"/>
    </sheetView>
  </sheetViews>
  <sheetFormatPr defaultColWidth="9.109375" defaultRowHeight="14.4" x14ac:dyDescent="0.3"/>
  <cols>
    <col min="1" max="1" width="3.44140625" style="2" customWidth="1"/>
    <col min="2" max="2" width="22.109375" style="2" customWidth="1"/>
    <col min="3" max="3" width="31.109375" style="2" bestFit="1" customWidth="1"/>
    <col min="4" max="4" width="17.44140625" style="2" customWidth="1"/>
    <col min="5" max="5" width="15.88671875" style="2" customWidth="1"/>
    <col min="6" max="6" width="12.6640625" style="2" customWidth="1"/>
    <col min="7" max="7" width="12.109375" style="2" customWidth="1"/>
    <col min="8" max="8" width="12.5546875" style="2" bestFit="1" customWidth="1"/>
    <col min="9" max="9" width="2.109375" style="2" customWidth="1"/>
    <col min="10" max="16384" width="9.109375" style="2"/>
  </cols>
  <sheetData>
    <row r="2" spans="2:15" x14ac:dyDescent="0.3">
      <c r="B2" s="154" t="s">
        <v>0</v>
      </c>
      <c r="C2" s="154"/>
      <c r="D2" s="154"/>
      <c r="E2" s="154"/>
      <c r="F2" s="154"/>
      <c r="G2" s="154"/>
      <c r="H2" s="154"/>
      <c r="K2" s="153" t="s">
        <v>25</v>
      </c>
      <c r="L2" s="153"/>
      <c r="M2" s="153"/>
      <c r="N2" s="153"/>
    </row>
    <row r="3" spans="2:15" ht="15" customHeight="1" x14ac:dyDescent="0.3">
      <c r="B3" t="s">
        <v>1</v>
      </c>
      <c r="C3" t="s">
        <v>2</v>
      </c>
      <c r="D3" t="s">
        <v>3</v>
      </c>
      <c r="E3" t="s">
        <v>4</v>
      </c>
      <c r="F3" t="s">
        <v>5</v>
      </c>
      <c r="G3" t="s">
        <v>7</v>
      </c>
      <c r="H3" t="s">
        <v>6</v>
      </c>
      <c r="K3" s="126" t="s">
        <v>37</v>
      </c>
      <c r="L3" s="126"/>
      <c r="M3" s="126"/>
      <c r="N3" s="126"/>
      <c r="O3" s="126"/>
    </row>
    <row r="4" spans="2:15" x14ac:dyDescent="0.3">
      <c r="B4" s="23"/>
      <c r="C4" s="23"/>
      <c r="D4" s="24" t="s">
        <v>14</v>
      </c>
      <c r="E4" s="23"/>
      <c r="F4" s="23"/>
      <c r="G4" s="25"/>
      <c r="H4" s="4"/>
      <c r="K4" s="126"/>
      <c r="L4" s="126"/>
      <c r="M4" s="126"/>
      <c r="N4" s="126"/>
      <c r="O4" s="126"/>
    </row>
    <row r="5" spans="2:15" x14ac:dyDescent="0.3">
      <c r="B5" s="23"/>
      <c r="C5" s="23"/>
      <c r="D5" s="24"/>
      <c r="E5" s="23"/>
      <c r="F5" s="23"/>
      <c r="G5" s="25"/>
      <c r="H5" s="4">
        <f>D5*F5*G5</f>
        <v>0</v>
      </c>
      <c r="K5" s="126"/>
      <c r="L5" s="126"/>
      <c r="M5" s="126"/>
      <c r="N5" s="126"/>
      <c r="O5" s="126"/>
    </row>
    <row r="6" spans="2:15" x14ac:dyDescent="0.3">
      <c r="B6" s="23"/>
      <c r="C6" s="23"/>
      <c r="D6" s="24"/>
      <c r="E6" s="23"/>
      <c r="F6" s="23"/>
      <c r="G6" s="25"/>
      <c r="H6" s="4">
        <f>D6*F6*G6</f>
        <v>0</v>
      </c>
      <c r="K6" s="126"/>
      <c r="L6" s="126"/>
      <c r="M6" s="126"/>
      <c r="N6" s="126"/>
      <c r="O6" s="126"/>
    </row>
    <row r="7" spans="2:15" x14ac:dyDescent="0.3">
      <c r="B7"/>
      <c r="C7"/>
      <c r="D7"/>
      <c r="E7"/>
      <c r="F7"/>
      <c r="G7"/>
      <c r="H7" s="3">
        <f>SUM(Table243505764[Total Cost])</f>
        <v>0</v>
      </c>
      <c r="K7" s="126"/>
      <c r="L7" s="126"/>
      <c r="M7" s="126"/>
      <c r="N7" s="126"/>
      <c r="O7" s="126"/>
    </row>
    <row r="8" spans="2:15" x14ac:dyDescent="0.3">
      <c r="B8"/>
      <c r="C8"/>
      <c r="D8"/>
      <c r="E8"/>
      <c r="F8"/>
      <c r="G8"/>
      <c r="H8" s="3"/>
      <c r="K8" s="126"/>
      <c r="L8" s="126"/>
      <c r="M8" s="126"/>
      <c r="N8" s="126"/>
      <c r="O8" s="126"/>
    </row>
    <row r="9" spans="2:15" x14ac:dyDescent="0.3">
      <c r="B9" s="154" t="s">
        <v>40</v>
      </c>
      <c r="C9" s="154"/>
      <c r="D9" s="154"/>
      <c r="E9" s="154"/>
      <c r="F9" s="154"/>
      <c r="G9" s="154"/>
      <c r="H9" s="154"/>
      <c r="K9" s="126"/>
      <c r="L9" s="126"/>
      <c r="M9" s="126"/>
      <c r="N9" s="126"/>
      <c r="O9" s="126"/>
    </row>
    <row r="10" spans="2:15" x14ac:dyDescent="0.3">
      <c r="B10" t="s">
        <v>1</v>
      </c>
      <c r="C10" t="s">
        <v>2</v>
      </c>
      <c r="D10" t="s">
        <v>3</v>
      </c>
      <c r="E10" t="s">
        <v>4</v>
      </c>
      <c r="F10" t="s">
        <v>5</v>
      </c>
      <c r="G10" t="s">
        <v>41</v>
      </c>
      <c r="H10" t="s">
        <v>6</v>
      </c>
      <c r="K10" s="126"/>
      <c r="L10" s="126"/>
      <c r="M10" s="126"/>
      <c r="N10" s="126"/>
      <c r="O10" s="126"/>
    </row>
    <row r="11" spans="2:15" x14ac:dyDescent="0.3">
      <c r="B11" s="23"/>
      <c r="C11" s="23"/>
      <c r="D11" s="24" t="s">
        <v>14</v>
      </c>
      <c r="E11" s="23"/>
      <c r="F11" s="23"/>
      <c r="G11" s="25"/>
      <c r="H11" s="4"/>
      <c r="K11" s="126"/>
      <c r="L11" s="126"/>
      <c r="M11" s="126"/>
      <c r="N11" s="126"/>
      <c r="O11" s="126"/>
    </row>
    <row r="12" spans="2:15" x14ac:dyDescent="0.3">
      <c r="B12" s="23"/>
      <c r="C12" s="23"/>
      <c r="D12" s="24"/>
      <c r="E12" s="23"/>
      <c r="F12" s="23"/>
      <c r="G12" s="25"/>
      <c r="H12" s="4">
        <f>D12*F12*G12</f>
        <v>0</v>
      </c>
      <c r="K12" s="126"/>
      <c r="L12" s="126"/>
      <c r="M12" s="126"/>
      <c r="N12" s="126"/>
      <c r="O12" s="126"/>
    </row>
    <row r="13" spans="2:15" x14ac:dyDescent="0.3">
      <c r="B13" s="23"/>
      <c r="C13" s="23"/>
      <c r="D13" s="24"/>
      <c r="E13" s="23"/>
      <c r="F13" s="23"/>
      <c r="G13" s="25"/>
      <c r="H13" s="4">
        <f>D13*F13*G13</f>
        <v>0</v>
      </c>
      <c r="K13" s="126"/>
      <c r="L13" s="126"/>
      <c r="M13" s="126"/>
      <c r="N13" s="126"/>
      <c r="O13" s="126"/>
    </row>
    <row r="14" spans="2:15" x14ac:dyDescent="0.3">
      <c r="B14"/>
      <c r="C14"/>
      <c r="D14"/>
      <c r="E14"/>
      <c r="F14"/>
      <c r="G14"/>
      <c r="H14" s="3">
        <f>SUM(Table2449566370[Total Cost])</f>
        <v>0</v>
      </c>
      <c r="K14" s="126"/>
      <c r="L14" s="126"/>
      <c r="M14" s="126"/>
      <c r="N14" s="126"/>
      <c r="O14" s="126"/>
    </row>
    <row r="15" spans="2:15" x14ac:dyDescent="0.3">
      <c r="B15"/>
      <c r="C15"/>
      <c r="D15"/>
      <c r="E15"/>
      <c r="F15"/>
      <c r="G15"/>
      <c r="H15" s="3"/>
      <c r="K15" s="126"/>
      <c r="L15" s="126"/>
      <c r="M15" s="126"/>
      <c r="N15" s="126"/>
      <c r="O15" s="126"/>
    </row>
    <row r="16" spans="2:15" x14ac:dyDescent="0.3">
      <c r="B16" s="151" t="s">
        <v>8</v>
      </c>
      <c r="C16" s="151"/>
      <c r="D16" s="151"/>
      <c r="E16" s="151"/>
      <c r="F16" s="151"/>
      <c r="G16" s="151"/>
      <c r="H16" s="151"/>
      <c r="K16" s="126"/>
      <c r="L16" s="126"/>
      <c r="M16" s="126"/>
      <c r="N16" s="126"/>
      <c r="O16" s="126"/>
    </row>
    <row r="17" spans="2:8" x14ac:dyDescent="0.3">
      <c r="B17" t="s">
        <v>9</v>
      </c>
      <c r="C17" t="s">
        <v>10</v>
      </c>
      <c r="D17" t="s">
        <v>11</v>
      </c>
      <c r="E17" t="s">
        <v>4</v>
      </c>
      <c r="F17" t="s">
        <v>12</v>
      </c>
      <c r="G17" t="s">
        <v>13</v>
      </c>
      <c r="H17" t="s">
        <v>6</v>
      </c>
    </row>
    <row r="18" spans="2:8" x14ac:dyDescent="0.3">
      <c r="B18" s="23"/>
      <c r="C18" s="23"/>
      <c r="D18" s="28"/>
      <c r="E18" s="23"/>
      <c r="F18" s="26"/>
      <c r="G18" s="23"/>
      <c r="H18" s="5">
        <f>Table544515865[[#This Row],[Cost]]*Table544515865[[#This Row],[Quantity]]</f>
        <v>0</v>
      </c>
    </row>
    <row r="19" spans="2:8" x14ac:dyDescent="0.3">
      <c r="B19" s="23"/>
      <c r="C19" s="23"/>
      <c r="D19" s="28"/>
      <c r="E19" s="23"/>
      <c r="F19" s="26"/>
      <c r="G19" s="23"/>
      <c r="H19" s="5">
        <f>Table544515865[[#This Row],[Cost]]*Table544515865[[#This Row],[Quantity]]</f>
        <v>0</v>
      </c>
    </row>
    <row r="20" spans="2:8" x14ac:dyDescent="0.3">
      <c r="B20" s="23"/>
      <c r="C20" s="23"/>
      <c r="D20" s="28"/>
      <c r="E20" s="23"/>
      <c r="F20" s="26"/>
      <c r="G20" s="23"/>
      <c r="H20" s="3">
        <f>Table544515865[[#This Row],[Cost]]*Table544515865[[#This Row],[Quantity]]</f>
        <v>0</v>
      </c>
    </row>
    <row r="21" spans="2:8" x14ac:dyDescent="0.3">
      <c r="B21"/>
      <c r="C21"/>
      <c r="D21"/>
      <c r="E21"/>
      <c r="F21"/>
      <c r="G21"/>
      <c r="H21" s="3">
        <f>SUM(Table544515865[Total Cost])</f>
        <v>0</v>
      </c>
    </row>
    <row r="22" spans="2:8" x14ac:dyDescent="0.3">
      <c r="B22"/>
      <c r="C22"/>
      <c r="D22"/>
      <c r="E22"/>
      <c r="F22"/>
      <c r="G22"/>
      <c r="H22"/>
    </row>
    <row r="23" spans="2:8" x14ac:dyDescent="0.3">
      <c r="B23" s="151" t="s">
        <v>15</v>
      </c>
      <c r="C23" s="152"/>
      <c r="D23" s="152"/>
      <c r="E23" s="152"/>
      <c r="F23" s="152"/>
      <c r="G23" s="152"/>
      <c r="H23" s="152"/>
    </row>
    <row r="24" spans="2:8" x14ac:dyDescent="0.3">
      <c r="B24" t="s">
        <v>16</v>
      </c>
      <c r="C24" t="s">
        <v>17</v>
      </c>
      <c r="D24" t="s">
        <v>20</v>
      </c>
      <c r="E24" t="s">
        <v>18</v>
      </c>
      <c r="F24" t="s">
        <v>12</v>
      </c>
      <c r="G24" t="s">
        <v>19</v>
      </c>
      <c r="H24" t="s">
        <v>6</v>
      </c>
    </row>
    <row r="25" spans="2:8" x14ac:dyDescent="0.3">
      <c r="B25" s="23"/>
      <c r="C25" s="23"/>
      <c r="D25" s="29" t="s">
        <v>14</v>
      </c>
      <c r="E25" s="23"/>
      <c r="F25" s="30"/>
      <c r="G25" s="31"/>
      <c r="H25" s="1">
        <f>Table645525966[[#This Row],[Cost]]*Table645525966[[#This Row],['# of Staff]]</f>
        <v>0</v>
      </c>
    </row>
    <row r="26" spans="2:8" x14ac:dyDescent="0.3">
      <c r="B26" s="23"/>
      <c r="C26" s="23"/>
      <c r="D26" s="29"/>
      <c r="E26" s="23"/>
      <c r="F26" s="30"/>
      <c r="G26" s="31"/>
      <c r="H26" s="1">
        <f>Table645525966[[#This Row],[Cost]]*Table645525966[[#This Row],['# of Staff]]</f>
        <v>0</v>
      </c>
    </row>
    <row r="27" spans="2:8" x14ac:dyDescent="0.3">
      <c r="B27" s="23"/>
      <c r="C27" s="23"/>
      <c r="D27" s="23"/>
      <c r="E27" s="23"/>
      <c r="F27" s="30"/>
      <c r="G27" s="31"/>
      <c r="H27" s="1">
        <f>Table645525966[[#This Row],[Cost]]*Table645525966[[#This Row],['# of Staff]]</f>
        <v>0</v>
      </c>
    </row>
    <row r="28" spans="2:8" x14ac:dyDescent="0.3">
      <c r="B28"/>
      <c r="C28"/>
      <c r="D28"/>
      <c r="E28"/>
      <c r="F28" s="7"/>
      <c r="G28" s="6"/>
      <c r="H28" s="7">
        <f>SUM(Table645525966[],Table645525966[Total Cost])</f>
        <v>0</v>
      </c>
    </row>
    <row r="29" spans="2:8" x14ac:dyDescent="0.3">
      <c r="B29"/>
      <c r="C29"/>
      <c r="D29"/>
      <c r="E29"/>
      <c r="F29"/>
      <c r="G29"/>
      <c r="H29"/>
    </row>
    <row r="30" spans="2:8" x14ac:dyDescent="0.3">
      <c r="B30" s="151" t="s">
        <v>38</v>
      </c>
      <c r="C30" s="152"/>
      <c r="D30" s="152"/>
      <c r="E30" s="152"/>
      <c r="F30" s="152"/>
      <c r="G30" s="152"/>
      <c r="H30" s="152"/>
    </row>
    <row r="31" spans="2:8" x14ac:dyDescent="0.3">
      <c r="B31" t="s">
        <v>21</v>
      </c>
      <c r="C31" t="s">
        <v>23</v>
      </c>
      <c r="D31" t="s">
        <v>12</v>
      </c>
      <c r="E31" t="s">
        <v>22</v>
      </c>
      <c r="F31" t="s">
        <v>4</v>
      </c>
      <c r="G31" t="s">
        <v>13</v>
      </c>
      <c r="H31" t="s">
        <v>6</v>
      </c>
    </row>
    <row r="32" spans="2:8" x14ac:dyDescent="0.3">
      <c r="B32" s="23"/>
      <c r="C32" s="23"/>
      <c r="D32" s="30"/>
      <c r="E32" s="23"/>
      <c r="F32" s="23"/>
      <c r="G32" s="31"/>
      <c r="H32" s="1">
        <f>Table746536067[[#This Row],[Cost]]*Table746536067[[#This Row],[Quantity]]</f>
        <v>0</v>
      </c>
    </row>
    <row r="33" spans="2:8" x14ac:dyDescent="0.3">
      <c r="B33" s="23"/>
      <c r="C33" s="23"/>
      <c r="D33" s="30"/>
      <c r="E33" s="30"/>
      <c r="F33" s="23"/>
      <c r="G33" s="31"/>
      <c r="H33" s="1">
        <f>Table746536067[[#This Row],[Cost]]*Table746536067[[#This Row],[Quantity]]</f>
        <v>0</v>
      </c>
    </row>
    <row r="34" spans="2:8" x14ac:dyDescent="0.3">
      <c r="B34" s="23"/>
      <c r="C34" s="23"/>
      <c r="D34" s="30"/>
      <c r="E34" s="30"/>
      <c r="F34" s="23"/>
      <c r="G34" s="31"/>
      <c r="H34" s="1">
        <f>Table746536067[[#This Row],[Cost]]*Table746536067[[#This Row],[Quantity]]</f>
        <v>0</v>
      </c>
    </row>
    <row r="35" spans="2:8" x14ac:dyDescent="0.3">
      <c r="B35" s="23"/>
      <c r="C35" s="23"/>
      <c r="D35" s="30"/>
      <c r="E35" s="30"/>
      <c r="F35" s="23"/>
      <c r="G35" s="31"/>
      <c r="H35" s="1">
        <f>Table746536067[[#This Row],[Cost]]*Table746536067[[#This Row],[Quantity]]</f>
        <v>0</v>
      </c>
    </row>
    <row r="36" spans="2:8" x14ac:dyDescent="0.3">
      <c r="B36"/>
      <c r="C36"/>
      <c r="D36" s="1"/>
      <c r="E36" s="1"/>
      <c r="F36"/>
      <c r="G36" s="6"/>
      <c r="H36" s="1">
        <f>SUM(Table746536067[Total Cost])</f>
        <v>0</v>
      </c>
    </row>
    <row r="37" spans="2:8" x14ac:dyDescent="0.3">
      <c r="B37"/>
      <c r="C37"/>
      <c r="D37" s="1"/>
      <c r="E37" s="1"/>
      <c r="F37"/>
      <c r="G37" s="6"/>
      <c r="H37" s="1"/>
    </row>
    <row r="38" spans="2:8" x14ac:dyDescent="0.3">
      <c r="B38" s="151" t="s">
        <v>39</v>
      </c>
      <c r="C38" s="152"/>
      <c r="D38" s="152"/>
      <c r="E38" s="152"/>
      <c r="F38" s="152"/>
      <c r="G38" s="152"/>
      <c r="H38" s="152"/>
    </row>
    <row r="39" spans="2:8" x14ac:dyDescent="0.3">
      <c r="B39" t="s">
        <v>21</v>
      </c>
      <c r="C39" t="s">
        <v>23</v>
      </c>
      <c r="D39" t="s">
        <v>12</v>
      </c>
      <c r="E39" t="s">
        <v>22</v>
      </c>
      <c r="F39" t="s">
        <v>4</v>
      </c>
      <c r="G39" t="s">
        <v>13</v>
      </c>
      <c r="H39" t="s">
        <v>6</v>
      </c>
    </row>
    <row r="40" spans="2:8" x14ac:dyDescent="0.3">
      <c r="B40" s="23"/>
      <c r="C40" s="23"/>
      <c r="D40" s="30"/>
      <c r="E40" s="23"/>
      <c r="F40" s="23"/>
      <c r="G40" s="31"/>
      <c r="H40" s="1">
        <f>Table7248556269[[#This Row],[Cost]]*Table7248556269[[#This Row],[Quantity]]</f>
        <v>0</v>
      </c>
    </row>
    <row r="41" spans="2:8" x14ac:dyDescent="0.3">
      <c r="B41" s="23"/>
      <c r="C41" s="23"/>
      <c r="D41" s="30"/>
      <c r="E41" s="30"/>
      <c r="F41" s="23"/>
      <c r="G41" s="31"/>
      <c r="H41" s="1">
        <f>Table7248556269[[#This Row],[Cost]]*Table7248556269[[#This Row],[Quantity]]</f>
        <v>0</v>
      </c>
    </row>
    <row r="42" spans="2:8" x14ac:dyDescent="0.3">
      <c r="B42" s="23"/>
      <c r="C42" s="23"/>
      <c r="D42" s="30"/>
      <c r="E42" s="30"/>
      <c r="F42" s="23"/>
      <c r="G42" s="31"/>
      <c r="H42" s="1">
        <f>Table7248556269[[#This Row],[Cost]]*Table7248556269[[#This Row],[Quantity]]</f>
        <v>0</v>
      </c>
    </row>
    <row r="43" spans="2:8" x14ac:dyDescent="0.3">
      <c r="B43" s="23"/>
      <c r="C43" s="23"/>
      <c r="D43" s="30"/>
      <c r="E43" s="30"/>
      <c r="F43" s="23"/>
      <c r="G43" s="31"/>
      <c r="H43" s="1">
        <f>Table7248556269[[#This Row],[Cost]]*Table7248556269[[#This Row],[Quantity]]</f>
        <v>0</v>
      </c>
    </row>
    <row r="44" spans="2:8" x14ac:dyDescent="0.3">
      <c r="B44"/>
      <c r="C44"/>
      <c r="D44" s="1"/>
      <c r="E44" s="1"/>
      <c r="F44"/>
      <c r="G44" s="6"/>
      <c r="H44" s="1">
        <f>SUM(Table7248556269[Total Cost])</f>
        <v>0</v>
      </c>
    </row>
    <row r="45" spans="2:8" x14ac:dyDescent="0.3">
      <c r="B45"/>
      <c r="C45"/>
      <c r="D45"/>
      <c r="E45"/>
      <c r="F45"/>
      <c r="G45"/>
      <c r="H45"/>
    </row>
    <row r="46" spans="2:8" x14ac:dyDescent="0.3">
      <c r="B46" s="151" t="s">
        <v>24</v>
      </c>
      <c r="C46" s="152"/>
      <c r="D46" s="152"/>
      <c r="E46" s="152"/>
      <c r="F46" s="152"/>
      <c r="G46" s="152"/>
      <c r="H46" s="152"/>
    </row>
    <row r="47" spans="2:8" x14ac:dyDescent="0.3">
      <c r="B47" t="s">
        <v>21</v>
      </c>
      <c r="C47" t="s">
        <v>23</v>
      </c>
      <c r="D47" t="s">
        <v>12</v>
      </c>
      <c r="E47" t="s">
        <v>22</v>
      </c>
      <c r="F47" t="s">
        <v>4</v>
      </c>
      <c r="G47" t="s">
        <v>13</v>
      </c>
      <c r="H47" t="s">
        <v>6</v>
      </c>
    </row>
    <row r="48" spans="2:8" x14ac:dyDescent="0.3">
      <c r="B48" s="23"/>
      <c r="C48" s="23"/>
      <c r="D48" s="30"/>
      <c r="E48" s="23"/>
      <c r="F48" s="23"/>
      <c r="G48" s="31"/>
      <c r="H48" s="1">
        <f>Table7947546168[[#This Row],[Cost]]*Table7947546168[[#This Row],[Quantity]]</f>
        <v>0</v>
      </c>
    </row>
    <row r="49" spans="2:8" x14ac:dyDescent="0.3">
      <c r="B49" s="23"/>
      <c r="C49" s="23"/>
      <c r="D49" s="30"/>
      <c r="E49" s="30"/>
      <c r="F49" s="23"/>
      <c r="G49" s="31"/>
      <c r="H49" s="1">
        <f>Table7947546168[[#This Row],[Cost]]*Table7947546168[[#This Row],[Quantity]]</f>
        <v>0</v>
      </c>
    </row>
    <row r="50" spans="2:8" x14ac:dyDescent="0.3">
      <c r="B50" s="23"/>
      <c r="C50" s="23"/>
      <c r="D50" s="30"/>
      <c r="E50" s="30"/>
      <c r="F50" s="23"/>
      <c r="G50" s="31"/>
      <c r="H50" s="1">
        <f>Table7947546168[[#This Row],[Cost]]*Table7947546168[[#This Row],[Quantity]]</f>
        <v>0</v>
      </c>
    </row>
    <row r="51" spans="2:8" x14ac:dyDescent="0.3">
      <c r="B51"/>
      <c r="C51"/>
      <c r="D51" s="1"/>
      <c r="E51" s="1"/>
      <c r="F51"/>
      <c r="G51" s="6"/>
      <c r="H51" s="1">
        <f>SUM(Table7947546168[Total Cost])</f>
        <v>0</v>
      </c>
    </row>
    <row r="52" spans="2:8" x14ac:dyDescent="0.3">
      <c r="B52"/>
      <c r="C52"/>
      <c r="D52"/>
      <c r="E52"/>
      <c r="F52"/>
      <c r="G52"/>
      <c r="H52"/>
    </row>
    <row r="56" spans="2:8" x14ac:dyDescent="0.3">
      <c r="B56" s="8" t="s">
        <v>42</v>
      </c>
      <c r="C56" s="9">
        <f>Table243505764[[#Totals],[Total Cost]]+Table544515865[[#Totals],[Total Cost]]+Table645525966[[#Totals],[Total Cost]]+Table746536067[[#Totals],[Total Cost]]+Table7947546168[[#Totals],[Total Cost]]+Table7248556269[[#Totals],[Total Cost]]+Table2449566370[[#Totals],[Total Cost]]</f>
        <v>0</v>
      </c>
    </row>
  </sheetData>
  <sheetProtection insertRows="0" deleteRows="0"/>
  <mergeCells count="9">
    <mergeCell ref="B30:H30"/>
    <mergeCell ref="B38:H38"/>
    <mergeCell ref="B46:H46"/>
    <mergeCell ref="B2:H2"/>
    <mergeCell ref="K2:N2"/>
    <mergeCell ref="K3:O16"/>
    <mergeCell ref="B9:H9"/>
    <mergeCell ref="B16:H16"/>
    <mergeCell ref="B23:H23"/>
  </mergeCells>
  <dataValidations count="7">
    <dataValidation type="list" allowBlank="1" showInputMessage="1" showErrorMessage="1" sqref="E11:E13 E4:E6" xr:uid="{FA14F156-3902-418C-877C-D2773E7BE385}">
      <formula1>"Yearly, Hourly"</formula1>
    </dataValidation>
    <dataValidation type="list" allowBlank="1" showInputMessage="1" showErrorMessage="1" sqref="C32:C35 C48:C50 C40:C43" xr:uid="{E1600011-46F4-4918-BE27-BEBA00C65C9E}">
      <formula1>"Expendable, Non-Expendable"</formula1>
    </dataValidation>
    <dataValidation type="list" allowBlank="1" showInputMessage="1" showErrorMessage="1" sqref="E32:E35 E48:E50 E40:E43" xr:uid="{5DF9FFCE-0716-4E36-84F6-F9293A7C1D82}">
      <formula1>"Individual, Case, Pack, Box, Other"</formula1>
    </dataValidation>
    <dataValidation type="list" allowBlank="1" showInputMessage="1" showErrorMessage="1" sqref="F32:F35 F48:F50 F40:F43" xr:uid="{69C558EA-B7C0-4FC7-8513-108996B37C41}">
      <formula1>"Each, Per Case, Per Box, Per Pack, Other"</formula1>
    </dataValidation>
    <dataValidation type="list" allowBlank="1" showInputMessage="1" showErrorMessage="1" sqref="D18:D20" xr:uid="{333F7732-4EEF-48DD-8947-08DACDB5F9F3}">
      <formula1>"Flight, Per diem, Mileage, Lodging, Other"</formula1>
    </dataValidation>
    <dataValidation type="list" allowBlank="1" showInputMessage="1" showErrorMessage="1" sqref="E18:E20" xr:uid="{E5AF498A-4A56-4F76-9176-54D32E150443}">
      <formula1>"Per flight, Per day, Per meal, Per mile, Others"</formula1>
    </dataValidation>
    <dataValidation type="list" allowBlank="1" showInputMessage="1" showErrorMessage="1" sqref="E25:E27" xr:uid="{6D3C5EFC-7213-40F3-B479-CB75FE731536}">
      <formula1>"In Person, Asynchronus Virtual, Syncrhonous Virtual"</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Button 1">
              <controlPr defaultSize="0" print="0" autoFill="0" autoPict="0" macro="[0]!Macro1_Add_Row">
                <anchor moveWithCells="1" sizeWithCells="1">
                  <from>
                    <xdr:col>1</xdr:col>
                    <xdr:colOff>30480</xdr:colOff>
                    <xdr:row>3</xdr:row>
                    <xdr:rowOff>38100</xdr:rowOff>
                  </from>
                  <to>
                    <xdr:col>1</xdr:col>
                    <xdr:colOff>723900</xdr:colOff>
                    <xdr:row>3</xdr:row>
                    <xdr:rowOff>266700</xdr:rowOff>
                  </to>
                </anchor>
              </controlPr>
            </control>
          </mc:Choice>
        </mc:AlternateContent>
        <mc:AlternateContent xmlns:mc="http://schemas.openxmlformats.org/markup-compatibility/2006">
          <mc:Choice Requires="x14">
            <control shapeId="15362" r:id="rId5" name="Button 2">
              <controlPr defaultSize="0" print="0" autoFill="0" autoPict="0" macro="[0]!Macro2_Delete_Row">
                <anchor moveWithCells="1" sizeWithCells="1">
                  <from>
                    <xdr:col>1</xdr:col>
                    <xdr:colOff>762000</xdr:colOff>
                    <xdr:row>3</xdr:row>
                    <xdr:rowOff>38100</xdr:rowOff>
                  </from>
                  <to>
                    <xdr:col>2</xdr:col>
                    <xdr:colOff>502920</xdr:colOff>
                    <xdr:row>3</xdr:row>
                    <xdr:rowOff>274320</xdr:rowOff>
                  </to>
                </anchor>
              </controlPr>
            </control>
          </mc:Choice>
        </mc:AlternateContent>
        <mc:AlternateContent xmlns:mc="http://schemas.openxmlformats.org/markup-compatibility/2006">
          <mc:Choice Requires="x14">
            <control shapeId="15363" r:id="rId6" name="Button 3">
              <controlPr defaultSize="0" print="0" autoFill="0" autoPict="0" macro="[0]!Macro5_Add_Row3">
                <anchor moveWithCells="1" sizeWithCells="1">
                  <from>
                    <xdr:col>1</xdr:col>
                    <xdr:colOff>30480</xdr:colOff>
                    <xdr:row>17</xdr:row>
                    <xdr:rowOff>7620</xdr:rowOff>
                  </from>
                  <to>
                    <xdr:col>1</xdr:col>
                    <xdr:colOff>731520</xdr:colOff>
                    <xdr:row>18</xdr:row>
                    <xdr:rowOff>0</xdr:rowOff>
                  </to>
                </anchor>
              </controlPr>
            </control>
          </mc:Choice>
        </mc:AlternateContent>
        <mc:AlternateContent xmlns:mc="http://schemas.openxmlformats.org/markup-compatibility/2006">
          <mc:Choice Requires="x14">
            <control shapeId="15364" r:id="rId7" name="Button 4">
              <controlPr defaultSize="0" print="0" autoFill="0" autoPict="0" macro="[0]!Macro6_Delete_Row3">
                <anchor moveWithCells="1" sizeWithCells="1">
                  <from>
                    <xdr:col>1</xdr:col>
                    <xdr:colOff>762000</xdr:colOff>
                    <xdr:row>17</xdr:row>
                    <xdr:rowOff>7620</xdr:rowOff>
                  </from>
                  <to>
                    <xdr:col>2</xdr:col>
                    <xdr:colOff>502920</xdr:colOff>
                    <xdr:row>17</xdr:row>
                    <xdr:rowOff>251460</xdr:rowOff>
                  </to>
                </anchor>
              </controlPr>
            </control>
          </mc:Choice>
        </mc:AlternateContent>
        <mc:AlternateContent xmlns:mc="http://schemas.openxmlformats.org/markup-compatibility/2006">
          <mc:Choice Requires="x14">
            <control shapeId="15365" r:id="rId8" name="Button 5">
              <controlPr defaultSize="0" print="0" autoFill="0" autoPict="0" macro="[0]!Macro7_Add_Row4">
                <anchor moveWithCells="1" sizeWithCells="1">
                  <from>
                    <xdr:col>1</xdr:col>
                    <xdr:colOff>30480</xdr:colOff>
                    <xdr:row>24</xdr:row>
                    <xdr:rowOff>7620</xdr:rowOff>
                  </from>
                  <to>
                    <xdr:col>1</xdr:col>
                    <xdr:colOff>731520</xdr:colOff>
                    <xdr:row>25</xdr:row>
                    <xdr:rowOff>0</xdr:rowOff>
                  </to>
                </anchor>
              </controlPr>
            </control>
          </mc:Choice>
        </mc:AlternateContent>
        <mc:AlternateContent xmlns:mc="http://schemas.openxmlformats.org/markup-compatibility/2006">
          <mc:Choice Requires="x14">
            <control shapeId="15366" r:id="rId9" name="Button 6">
              <controlPr defaultSize="0" print="0" autoFill="0" autoPict="0" macro="[0]!Macro8_Delete_Row4">
                <anchor moveWithCells="1" sizeWithCells="1">
                  <from>
                    <xdr:col>1</xdr:col>
                    <xdr:colOff>762000</xdr:colOff>
                    <xdr:row>24</xdr:row>
                    <xdr:rowOff>7620</xdr:rowOff>
                  </from>
                  <to>
                    <xdr:col>2</xdr:col>
                    <xdr:colOff>502920</xdr:colOff>
                    <xdr:row>25</xdr:row>
                    <xdr:rowOff>0</xdr:rowOff>
                  </to>
                </anchor>
              </controlPr>
            </control>
          </mc:Choice>
        </mc:AlternateContent>
        <mc:AlternateContent xmlns:mc="http://schemas.openxmlformats.org/markup-compatibility/2006">
          <mc:Choice Requires="x14">
            <control shapeId="15367" r:id="rId10" name="Button 7">
              <controlPr defaultSize="0" print="0" autoFill="0" autoPict="0" macro="[0]!Macro9_Add_Row5">
                <anchor moveWithCells="1" sizeWithCells="1">
                  <from>
                    <xdr:col>1</xdr:col>
                    <xdr:colOff>30480</xdr:colOff>
                    <xdr:row>31</xdr:row>
                    <xdr:rowOff>7620</xdr:rowOff>
                  </from>
                  <to>
                    <xdr:col>1</xdr:col>
                    <xdr:colOff>731520</xdr:colOff>
                    <xdr:row>32</xdr:row>
                    <xdr:rowOff>0</xdr:rowOff>
                  </to>
                </anchor>
              </controlPr>
            </control>
          </mc:Choice>
        </mc:AlternateContent>
        <mc:AlternateContent xmlns:mc="http://schemas.openxmlformats.org/markup-compatibility/2006">
          <mc:Choice Requires="x14">
            <control shapeId="15368" r:id="rId11" name="Button 8">
              <controlPr defaultSize="0" print="0" autoFill="0" autoPict="0" macro="[0]!Macro10_Delete_Row5">
                <anchor moveWithCells="1" sizeWithCells="1">
                  <from>
                    <xdr:col>1</xdr:col>
                    <xdr:colOff>762000</xdr:colOff>
                    <xdr:row>31</xdr:row>
                    <xdr:rowOff>7620</xdr:rowOff>
                  </from>
                  <to>
                    <xdr:col>2</xdr:col>
                    <xdr:colOff>502920</xdr:colOff>
                    <xdr:row>32</xdr:row>
                    <xdr:rowOff>0</xdr:rowOff>
                  </to>
                </anchor>
              </controlPr>
            </control>
          </mc:Choice>
        </mc:AlternateContent>
        <mc:AlternateContent xmlns:mc="http://schemas.openxmlformats.org/markup-compatibility/2006">
          <mc:Choice Requires="x14">
            <control shapeId="15369" r:id="rId12" name="Button 9">
              <controlPr defaultSize="0" print="0" autoFill="0" autoPict="0" macro="[0]!Macro15_Add_Row8">
                <anchor moveWithCells="1" sizeWithCells="1">
                  <from>
                    <xdr:col>1</xdr:col>
                    <xdr:colOff>30480</xdr:colOff>
                    <xdr:row>47</xdr:row>
                    <xdr:rowOff>7620</xdr:rowOff>
                  </from>
                  <to>
                    <xdr:col>1</xdr:col>
                    <xdr:colOff>731520</xdr:colOff>
                    <xdr:row>48</xdr:row>
                    <xdr:rowOff>0</xdr:rowOff>
                  </to>
                </anchor>
              </controlPr>
            </control>
          </mc:Choice>
        </mc:AlternateContent>
        <mc:AlternateContent xmlns:mc="http://schemas.openxmlformats.org/markup-compatibility/2006">
          <mc:Choice Requires="x14">
            <control shapeId="15370" r:id="rId13" name="Button 10">
              <controlPr defaultSize="0" print="0" autoFill="0" autoPict="0" macro="[0]!Macro16_Delete_Row8">
                <anchor moveWithCells="1" sizeWithCells="1">
                  <from>
                    <xdr:col>1</xdr:col>
                    <xdr:colOff>762000</xdr:colOff>
                    <xdr:row>47</xdr:row>
                    <xdr:rowOff>7620</xdr:rowOff>
                  </from>
                  <to>
                    <xdr:col>2</xdr:col>
                    <xdr:colOff>502920</xdr:colOff>
                    <xdr:row>48</xdr:row>
                    <xdr:rowOff>0</xdr:rowOff>
                  </to>
                </anchor>
              </controlPr>
            </control>
          </mc:Choice>
        </mc:AlternateContent>
        <mc:AlternateContent xmlns:mc="http://schemas.openxmlformats.org/markup-compatibility/2006">
          <mc:Choice Requires="x14">
            <control shapeId="15371" r:id="rId14" name="Button 11">
              <controlPr defaultSize="0" print="0" autoFill="0" autoPict="0" macro="[0]!Macro13_Add_Row7">
                <anchor moveWithCells="1" sizeWithCells="1">
                  <from>
                    <xdr:col>1</xdr:col>
                    <xdr:colOff>30480</xdr:colOff>
                    <xdr:row>39</xdr:row>
                    <xdr:rowOff>7620</xdr:rowOff>
                  </from>
                  <to>
                    <xdr:col>1</xdr:col>
                    <xdr:colOff>731520</xdr:colOff>
                    <xdr:row>40</xdr:row>
                    <xdr:rowOff>0</xdr:rowOff>
                  </to>
                </anchor>
              </controlPr>
            </control>
          </mc:Choice>
        </mc:AlternateContent>
        <mc:AlternateContent xmlns:mc="http://schemas.openxmlformats.org/markup-compatibility/2006">
          <mc:Choice Requires="x14">
            <control shapeId="15372" r:id="rId15" name="Button 12">
              <controlPr defaultSize="0" print="0" autoFill="0" autoPict="0" macro="[0]!Macro14_Delete_Row7">
                <anchor moveWithCells="1" sizeWithCells="1">
                  <from>
                    <xdr:col>1</xdr:col>
                    <xdr:colOff>762000</xdr:colOff>
                    <xdr:row>39</xdr:row>
                    <xdr:rowOff>7620</xdr:rowOff>
                  </from>
                  <to>
                    <xdr:col>2</xdr:col>
                    <xdr:colOff>502920</xdr:colOff>
                    <xdr:row>40</xdr:row>
                    <xdr:rowOff>0</xdr:rowOff>
                  </to>
                </anchor>
              </controlPr>
            </control>
          </mc:Choice>
        </mc:AlternateContent>
        <mc:AlternateContent xmlns:mc="http://schemas.openxmlformats.org/markup-compatibility/2006">
          <mc:Choice Requires="x14">
            <control shapeId="15373" r:id="rId16" name="Button 13">
              <controlPr defaultSize="0" print="0" autoFill="0" autoPict="0" macro="[0]!Macro3_Add_Row2">
                <anchor moveWithCells="1" sizeWithCells="1">
                  <from>
                    <xdr:col>1</xdr:col>
                    <xdr:colOff>30480</xdr:colOff>
                    <xdr:row>10</xdr:row>
                    <xdr:rowOff>38100</xdr:rowOff>
                  </from>
                  <to>
                    <xdr:col>1</xdr:col>
                    <xdr:colOff>723900</xdr:colOff>
                    <xdr:row>10</xdr:row>
                    <xdr:rowOff>266700</xdr:rowOff>
                  </to>
                </anchor>
              </controlPr>
            </control>
          </mc:Choice>
        </mc:AlternateContent>
        <mc:AlternateContent xmlns:mc="http://schemas.openxmlformats.org/markup-compatibility/2006">
          <mc:Choice Requires="x14">
            <control shapeId="15374" r:id="rId17" name="Button 14">
              <controlPr defaultSize="0" print="0" autoFill="0" autoPict="0" macro="[0]!Macro4_Delete_Row2">
                <anchor moveWithCells="1" sizeWithCells="1">
                  <from>
                    <xdr:col>1</xdr:col>
                    <xdr:colOff>762000</xdr:colOff>
                    <xdr:row>10</xdr:row>
                    <xdr:rowOff>38100</xdr:rowOff>
                  </from>
                  <to>
                    <xdr:col>2</xdr:col>
                    <xdr:colOff>502920</xdr:colOff>
                    <xdr:row>10</xdr:row>
                    <xdr:rowOff>274320</xdr:rowOff>
                  </to>
                </anchor>
              </controlPr>
            </control>
          </mc:Choice>
        </mc:AlternateContent>
      </controls>
    </mc:Choice>
  </mc:AlternateContent>
  <tableParts count="7">
    <tablePart r:id="rId18"/>
    <tablePart r:id="rId19"/>
    <tablePart r:id="rId20"/>
    <tablePart r:id="rId21"/>
    <tablePart r:id="rId22"/>
    <tablePart r:id="rId23"/>
    <tablePart r:id="rId2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66FE4-FFA2-4559-8FDC-D5C7F44DAD43}">
  <dimension ref="B2:J9"/>
  <sheetViews>
    <sheetView workbookViewId="0">
      <selection activeCell="C14" sqref="C14"/>
    </sheetView>
  </sheetViews>
  <sheetFormatPr defaultColWidth="9.109375" defaultRowHeight="14.4" x14ac:dyDescent="0.3"/>
  <cols>
    <col min="1" max="2" width="9.109375" style="2"/>
    <col min="3" max="4" width="16.33203125" style="2" customWidth="1"/>
    <col min="5" max="5" width="16" style="2" customWidth="1"/>
    <col min="6" max="6" width="15.5546875" style="2" customWidth="1"/>
    <col min="7" max="8" width="16.109375" style="2" customWidth="1"/>
    <col min="9" max="9" width="13" style="2" bestFit="1" customWidth="1"/>
    <col min="10" max="10" width="15.6640625" style="2" bestFit="1" customWidth="1"/>
    <col min="11" max="16384" width="9.109375" style="2"/>
  </cols>
  <sheetData>
    <row r="2" spans="2:10" ht="15" thickBot="1" x14ac:dyDescent="0.35"/>
    <row r="3" spans="2:10" ht="35.4" thickBot="1" x14ac:dyDescent="0.4">
      <c r="B3" s="10"/>
      <c r="C3" s="11" t="s">
        <v>0</v>
      </c>
      <c r="D3" s="11" t="s">
        <v>40</v>
      </c>
      <c r="E3" s="11" t="s">
        <v>8</v>
      </c>
      <c r="F3" s="14" t="s">
        <v>15</v>
      </c>
      <c r="G3" s="14" t="s">
        <v>38</v>
      </c>
      <c r="H3" s="14" t="s">
        <v>39</v>
      </c>
      <c r="I3" s="11" t="s">
        <v>24</v>
      </c>
      <c r="J3" s="20" t="s">
        <v>30</v>
      </c>
    </row>
    <row r="4" spans="2:10" ht="18.600000000000001" thickTop="1" thickBot="1" x14ac:dyDescent="0.4">
      <c r="B4" s="12" t="s">
        <v>31</v>
      </c>
      <c r="C4" s="13">
        <f>Table2[[#Totals],[Total Cost]]</f>
        <v>0</v>
      </c>
      <c r="D4" s="13">
        <f>Table24[[#Totals],[Total Cost]]</f>
        <v>0</v>
      </c>
      <c r="E4" s="13">
        <f>Table5[[#Totals],[Total Cost]]</f>
        <v>0</v>
      </c>
      <c r="F4" s="13">
        <f>Table6[[#Totals],[Total Cost]]</f>
        <v>0</v>
      </c>
      <c r="G4" s="13">
        <f>Table7[[#Totals],[Total Cost]]</f>
        <v>0</v>
      </c>
      <c r="H4" s="13">
        <f>Table72[[#Totals],[Total Cost]]</f>
        <v>0</v>
      </c>
      <c r="I4" s="13">
        <f>Table79[[#Totals],[Total Cost]]</f>
        <v>0</v>
      </c>
      <c r="J4" s="21">
        <f>SUM(C4:I4)</f>
        <v>0</v>
      </c>
    </row>
    <row r="5" spans="2:10" ht="18.600000000000001" thickTop="1" thickBot="1" x14ac:dyDescent="0.4">
      <c r="B5" s="12" t="s">
        <v>33</v>
      </c>
      <c r="C5" s="13">
        <f>Table243[[#Totals],[Total Cost]]</f>
        <v>0</v>
      </c>
      <c r="D5" s="13">
        <f>Table2449[[#Totals],[Total Cost]]</f>
        <v>0</v>
      </c>
      <c r="E5" s="13">
        <f>Table544[[#Totals],[Total Cost]]</f>
        <v>0</v>
      </c>
      <c r="F5" s="13">
        <f>Table645[[#Totals],[Total Cost]]</f>
        <v>0</v>
      </c>
      <c r="G5" s="13">
        <f>Table746[[#Totals],[Total Cost]]</f>
        <v>0</v>
      </c>
      <c r="H5" s="13">
        <f>Table7248[[#Totals],[Total Cost]]</f>
        <v>0</v>
      </c>
      <c r="I5" s="13">
        <f>Table7947[[#Totals],[Total Cost]]</f>
        <v>0</v>
      </c>
      <c r="J5" s="21">
        <f>SUM(C5:I5)</f>
        <v>0</v>
      </c>
    </row>
    <row r="6" spans="2:10" ht="18.600000000000001" thickTop="1" thickBot="1" x14ac:dyDescent="0.4">
      <c r="B6" s="12" t="s">
        <v>32</v>
      </c>
      <c r="C6" s="13">
        <f>Table24350[[#Totals],[Total Cost]]</f>
        <v>0</v>
      </c>
      <c r="D6" s="13">
        <f>Table244956[[#Totals],[Total Cost]]</f>
        <v>0</v>
      </c>
      <c r="E6" s="13">
        <f>Table54451[[#Totals],[Total Cost]]</f>
        <v>0</v>
      </c>
      <c r="F6" s="13">
        <f>Table64552[[#Totals],[Total Cost]]</f>
        <v>0</v>
      </c>
      <c r="G6" s="13">
        <f>Table74653[[#Totals],[Total Cost]]</f>
        <v>0</v>
      </c>
      <c r="H6" s="13">
        <f>Table724855[[#Totals],[Total Cost]]</f>
        <v>0</v>
      </c>
      <c r="I6" s="13">
        <f>Table794754[[#Totals],[Total Cost]]</f>
        <v>0</v>
      </c>
      <c r="J6" s="21">
        <f>SUM(C6:I6)</f>
        <v>0</v>
      </c>
    </row>
    <row r="7" spans="2:10" ht="18.600000000000001" thickTop="1" thickBot="1" x14ac:dyDescent="0.4">
      <c r="B7" s="12" t="s">
        <v>34</v>
      </c>
      <c r="C7" s="13">
        <f>Table2435057[[#Totals],[Total Cost]]</f>
        <v>0</v>
      </c>
      <c r="D7" s="13">
        <f>Table24495663[[#Totals],[Total Cost]]</f>
        <v>0</v>
      </c>
      <c r="E7" s="13">
        <f>Table5445158[[#Totals],[Total Cost]]</f>
        <v>0</v>
      </c>
      <c r="F7" s="13">
        <f>Table6455259[[#Totals],[Total Cost]]</f>
        <v>0</v>
      </c>
      <c r="G7" s="13">
        <f>Table7465360[[#Totals],[Total Cost]]</f>
        <v>0</v>
      </c>
      <c r="H7" s="13">
        <f>Table72485562[[#Totals],[Total Cost]]</f>
        <v>0</v>
      </c>
      <c r="I7" s="13">
        <f>Table79475461[[#Totals],[Total Cost]]</f>
        <v>0</v>
      </c>
      <c r="J7" s="21">
        <f>SUM(C7:I7)</f>
        <v>0</v>
      </c>
    </row>
    <row r="8" spans="2:10" ht="18.600000000000001" thickTop="1" thickBot="1" x14ac:dyDescent="0.4">
      <c r="B8" s="17" t="s">
        <v>35</v>
      </c>
      <c r="C8" s="13">
        <f>Table243505764[[#Totals],[Total Cost]]</f>
        <v>0</v>
      </c>
      <c r="D8" s="13">
        <f>Table2449566370[[#Totals],[Total Cost]]</f>
        <v>0</v>
      </c>
      <c r="E8" s="13">
        <f>Table544515865[[#Totals],[Total Cost]]</f>
        <v>0</v>
      </c>
      <c r="F8" s="13">
        <f>Table645525966[[#Totals],[Total Cost]]</f>
        <v>0</v>
      </c>
      <c r="G8" s="13">
        <f>Table746536067[[#Totals],[Total Cost]]</f>
        <v>0</v>
      </c>
      <c r="H8" s="13">
        <f>Table7248556269[[#Totals],[Total Cost]]</f>
        <v>0</v>
      </c>
      <c r="I8" s="13">
        <f>Table7947546168[[#Totals],[Total Cost]]</f>
        <v>0</v>
      </c>
      <c r="J8" s="22">
        <f>SUM(C8:I8)</f>
        <v>0</v>
      </c>
    </row>
    <row r="9" spans="2:10" ht="18.600000000000001" thickTop="1" thickBot="1" x14ac:dyDescent="0.4">
      <c r="B9" s="19" t="s">
        <v>36</v>
      </c>
      <c r="C9" s="15">
        <f>SUM(C4:C8)</f>
        <v>0</v>
      </c>
      <c r="D9" s="32">
        <f>SUM(D4:D8)</f>
        <v>0</v>
      </c>
      <c r="E9" s="15">
        <f t="shared" ref="E9:J9" si="0">SUM(E4:E8)</f>
        <v>0</v>
      </c>
      <c r="F9" s="15">
        <f t="shared" si="0"/>
        <v>0</v>
      </c>
      <c r="G9" s="15">
        <f t="shared" si="0"/>
        <v>0</v>
      </c>
      <c r="H9" s="15">
        <f t="shared" si="0"/>
        <v>0</v>
      </c>
      <c r="I9" s="16">
        <f t="shared" si="0"/>
        <v>0</v>
      </c>
      <c r="J9" s="18">
        <f t="shared" si="0"/>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B924ED2C8492E4EADBA937CA1119FD6" ma:contentTypeVersion="15" ma:contentTypeDescription="Create a new document." ma:contentTypeScope="" ma:versionID="4b98c31f4b480d87fd5d73d9fba0c41e">
  <xsd:schema xmlns:xsd="http://www.w3.org/2001/XMLSchema" xmlns:xs="http://www.w3.org/2001/XMLSchema" xmlns:p="http://schemas.microsoft.com/office/2006/metadata/properties" xmlns:ns2="bc7859b9-5717-42f6-ada5-7b436250c4c9" xmlns:ns3="4d0cf8a6-db13-44ff-9be7-8993c21021b7" targetNamespace="http://schemas.microsoft.com/office/2006/metadata/properties" ma:root="true" ma:fieldsID="99c7adcfef53a7df75a9def1330e1c48" ns2:_="" ns3:_="">
    <xsd:import namespace="bc7859b9-5717-42f6-ada5-7b436250c4c9"/>
    <xsd:import namespace="4d0cf8a6-db13-44ff-9be7-8993c21021b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7859b9-5717-42f6-ada5-7b436250c4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920e099-540f-4e49-b54d-0e500676ccf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0cf8a6-db13-44ff-9be7-8993c21021b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73d5762-781c-40e1-9e06-7d39f9758ce5}" ma:internalName="TaxCatchAll" ma:showField="CatchAllData" ma:web="4d0cf8a6-db13-44ff-9be7-8993c21021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d0cf8a6-db13-44ff-9be7-8993c21021b7" xsi:nil="true"/>
    <lcf76f155ced4ddcb4097134ff3c332f xmlns="bc7859b9-5717-42f6-ada5-7b436250c4c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199CF16-86DE-4819-8CF0-0137CCB7BD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7859b9-5717-42f6-ada5-7b436250c4c9"/>
    <ds:schemaRef ds:uri="4d0cf8a6-db13-44ff-9be7-8993c21021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DB291A-DD98-4075-A5AA-1B95F71C3C66}">
  <ds:schemaRefs>
    <ds:schemaRef ds:uri="http://schemas.microsoft.com/sharepoint/v3/contenttype/forms"/>
  </ds:schemaRefs>
</ds:datastoreItem>
</file>

<file path=customXml/itemProps3.xml><?xml version="1.0" encoding="utf-8"?>
<ds:datastoreItem xmlns:ds="http://schemas.openxmlformats.org/officeDocument/2006/customXml" ds:itemID="{1AA52ACB-809A-4F2C-8EEC-8053A8921778}">
  <ds:schemaRefs>
    <ds:schemaRef ds:uri="http://schemas.openxmlformats.org/package/2006/metadata/core-properties"/>
    <ds:schemaRef ds:uri="http://purl.org/dc/dcmitype/"/>
    <ds:schemaRef ds:uri="http://schemas.microsoft.com/office/2006/documentManagement/types"/>
    <ds:schemaRef ds:uri="http://schemas.microsoft.com/office/2006/metadata/properties"/>
    <ds:schemaRef ds:uri="http://purl.org/dc/terms/"/>
    <ds:schemaRef ds:uri="http://purl.org/dc/elements/1.1/"/>
    <ds:schemaRef ds:uri="http://schemas.microsoft.com/office/infopath/2007/PartnerControls"/>
    <ds:schemaRef ds:uri="4d0cf8a6-db13-44ff-9be7-8993c21021b7"/>
    <ds:schemaRef ds:uri="bc7859b9-5717-42f6-ada5-7b436250c4c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Year 1</vt:lpstr>
      <vt:lpstr>Year 2</vt:lpstr>
      <vt:lpstr>Year 3</vt:lpstr>
      <vt:lpstr>Year 4</vt:lpstr>
      <vt:lpstr>Year 5</vt:lpstr>
      <vt:lpstr>Budget Detail Summary</vt:lpstr>
    </vt:vector>
  </TitlesOfParts>
  <Company>VITA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Liverman, Elizabeth (SCHEV)</dc:creator>
  <cp:lastModifiedBy>Liverman, Elizabeth (SCHEV)</cp:lastModifiedBy>
  <dcterms:created xsi:type="dcterms:W3CDTF">2024-08-14T17:18:40Z</dcterms:created>
  <dcterms:modified xsi:type="dcterms:W3CDTF">2024-10-25T14:26:31Z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0x0101002B924ED2C8492E4EADBA937CA1119FD6</vt:lpwstr>
  </property>
  <property fmtid="{D5CDD505-2E9C-101B-9397-08002B2CF9AE}" pid="3" name="MediaServiceImageTags">
    <vt:lpwstr/>
  </property>
</Properties>
</file>